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600" windowHeight="9276"/>
  </bookViews>
  <sheets>
    <sheet name="Data" sheetId="2" r:id="rId1"/>
    <sheet name="KPI " sheetId="6" r:id="rId2"/>
  </sheets>
  <calcPr calcId="124519"/>
</workbook>
</file>

<file path=xl/calcChain.xml><?xml version="1.0" encoding="utf-8"?>
<calcChain xmlns="http://schemas.openxmlformats.org/spreadsheetml/2006/main">
  <c r="C37" i="6"/>
  <c r="Q37" i="2"/>
  <c r="R31" s="1"/>
  <c r="S37"/>
  <c r="T23" s="1"/>
  <c r="U37"/>
  <c r="V4" s="1"/>
  <c r="W37"/>
  <c r="X29" s="1"/>
  <c r="O23"/>
  <c r="O31"/>
  <c r="O20"/>
  <c r="O36"/>
  <c r="O26"/>
  <c r="O14"/>
  <c r="O30"/>
  <c r="O21"/>
  <c r="O25"/>
  <c r="O15"/>
  <c r="O24"/>
  <c r="O33"/>
  <c r="O34"/>
  <c r="O4"/>
  <c r="O9"/>
  <c r="O16"/>
  <c r="O5"/>
  <c r="O35"/>
  <c r="O32"/>
  <c r="O6"/>
  <c r="O18"/>
  <c r="O10"/>
  <c r="O11"/>
  <c r="O22"/>
  <c r="O17"/>
  <c r="O12"/>
  <c r="O19"/>
  <c r="O28"/>
  <c r="O13"/>
  <c r="O7"/>
  <c r="O8"/>
  <c r="O29"/>
  <c r="O27"/>
  <c r="R15" l="1"/>
  <c r="X8"/>
  <c r="X30"/>
  <c r="R28"/>
  <c r="R14"/>
  <c r="R12"/>
  <c r="R36"/>
  <c r="X11"/>
  <c r="R23"/>
  <c r="R10"/>
  <c r="R6"/>
  <c r="X9"/>
  <c r="R33"/>
  <c r="R35"/>
  <c r="R4"/>
  <c r="R7"/>
  <c r="X34"/>
  <c r="V31"/>
  <c r="X24"/>
  <c r="X32"/>
  <c r="X19"/>
  <c r="X31"/>
  <c r="X25"/>
  <c r="X5"/>
  <c r="X17"/>
  <c r="X27"/>
  <c r="R21"/>
  <c r="R16"/>
  <c r="R22"/>
  <c r="R29"/>
  <c r="X26"/>
  <c r="X18"/>
  <c r="X13"/>
  <c r="V35"/>
  <c r="V23"/>
  <c r="R20"/>
  <c r="R26"/>
  <c r="R30"/>
  <c r="R25"/>
  <c r="R24"/>
  <c r="R34"/>
  <c r="R9"/>
  <c r="R5"/>
  <c r="R32"/>
  <c r="R18"/>
  <c r="R11"/>
  <c r="R17"/>
  <c r="R19"/>
  <c r="R13"/>
  <c r="R8"/>
  <c r="R27"/>
  <c r="V33"/>
  <c r="X23"/>
  <c r="X20"/>
  <c r="T26"/>
  <c r="T30"/>
  <c r="T25"/>
  <c r="T24"/>
  <c r="T34"/>
  <c r="T9"/>
  <c r="T5"/>
  <c r="T32"/>
  <c r="T18"/>
  <c r="T11"/>
  <c r="T17"/>
  <c r="T19"/>
  <c r="T13"/>
  <c r="T8"/>
  <c r="T27"/>
  <c r="V36"/>
  <c r="V15"/>
  <c r="V26"/>
  <c r="V30"/>
  <c r="V25"/>
  <c r="V24"/>
  <c r="V34"/>
  <c r="V9"/>
  <c r="V5"/>
  <c r="V32"/>
  <c r="V18"/>
  <c r="V11"/>
  <c r="V17"/>
  <c r="V19"/>
  <c r="V13"/>
  <c r="V8"/>
  <c r="V27"/>
  <c r="T31"/>
  <c r="T36"/>
  <c r="T14"/>
  <c r="T21"/>
  <c r="T15"/>
  <c r="T33"/>
  <c r="T4"/>
  <c r="T16"/>
  <c r="T35"/>
  <c r="T6"/>
  <c r="T10"/>
  <c r="T22"/>
  <c r="T12"/>
  <c r="T28"/>
  <c r="T7"/>
  <c r="T29"/>
  <c r="V14"/>
  <c r="V21"/>
  <c r="V16"/>
  <c r="V6"/>
  <c r="V10"/>
  <c r="V22"/>
  <c r="V12"/>
  <c r="V28"/>
  <c r="V7"/>
  <c r="V29"/>
  <c r="X36"/>
  <c r="X14"/>
  <c r="X21"/>
  <c r="X15"/>
  <c r="X33"/>
  <c r="X4"/>
  <c r="X16"/>
  <c r="X35"/>
  <c r="X6"/>
  <c r="X10"/>
  <c r="X22"/>
  <c r="X12"/>
  <c r="X28"/>
  <c r="X7"/>
  <c r="O37"/>
  <c r="P28" s="1"/>
  <c r="Y37"/>
  <c r="Z6" s="1"/>
  <c r="L37"/>
  <c r="M4" s="1"/>
  <c r="J37"/>
  <c r="K20" s="1"/>
  <c r="H37"/>
  <c r="I18" s="1"/>
  <c r="F37"/>
  <c r="G10" s="1"/>
  <c r="D37"/>
  <c r="E8" s="1"/>
  <c r="C37"/>
  <c r="E15" l="1"/>
  <c r="Z14"/>
  <c r="M19"/>
  <c r="E28"/>
  <c r="Z19"/>
  <c r="E5"/>
  <c r="Z5"/>
  <c r="Z22"/>
  <c r="Z30"/>
  <c r="Z31"/>
  <c r="X37"/>
  <c r="T37"/>
  <c r="V37"/>
  <c r="Z26"/>
  <c r="Z8"/>
  <c r="E22"/>
  <c r="R37"/>
  <c r="M9"/>
  <c r="M8"/>
  <c r="K26"/>
  <c r="M21"/>
  <c r="M22"/>
  <c r="M16"/>
  <c r="M13"/>
  <c r="M36"/>
  <c r="M6"/>
  <c r="K16"/>
  <c r="M26"/>
  <c r="M30"/>
  <c r="M15"/>
  <c r="M32"/>
  <c r="M5"/>
  <c r="M28"/>
  <c r="M33"/>
  <c r="M29"/>
  <c r="M31"/>
  <c r="M14"/>
  <c r="M34"/>
  <c r="M7"/>
  <c r="K33"/>
  <c r="M10"/>
  <c r="M12"/>
  <c r="M27"/>
  <c r="K24"/>
  <c r="K11"/>
  <c r="K30"/>
  <c r="K6"/>
  <c r="I11"/>
  <c r="K4"/>
  <c r="E4"/>
  <c r="I26"/>
  <c r="E23"/>
  <c r="K5"/>
  <c r="I16"/>
  <c r="Z17"/>
  <c r="Z13"/>
  <c r="I17"/>
  <c r="E35"/>
  <c r="K29"/>
  <c r="K23"/>
  <c r="K22"/>
  <c r="K8"/>
  <c r="E30"/>
  <c r="K28"/>
  <c r="K18"/>
  <c r="G20"/>
  <c r="K14"/>
  <c r="E18"/>
  <c r="K25"/>
  <c r="E9"/>
  <c r="G29"/>
  <c r="G18"/>
  <c r="P9"/>
  <c r="G21"/>
  <c r="G28"/>
  <c r="G34"/>
  <c r="E32"/>
  <c r="E10"/>
  <c r="G6"/>
  <c r="P10"/>
  <c r="P24"/>
  <c r="K32"/>
  <c r="G15"/>
  <c r="G33"/>
  <c r="K31"/>
  <c r="Z18"/>
  <c r="K35"/>
  <c r="E27"/>
  <c r="E17"/>
  <c r="E12"/>
  <c r="K10"/>
  <c r="K9"/>
  <c r="P4"/>
  <c r="P22"/>
  <c r="P20"/>
  <c r="P16"/>
  <c r="P35"/>
  <c r="E13"/>
  <c r="P14"/>
  <c r="P18"/>
  <c r="P34"/>
  <c r="P26"/>
  <c r="P15"/>
  <c r="P19"/>
  <c r="G14"/>
  <c r="G24"/>
  <c r="E33"/>
  <c r="E7"/>
  <c r="E11"/>
  <c r="P21"/>
  <c r="P17"/>
  <c r="K34"/>
  <c r="K15"/>
  <c r="E26"/>
  <c r="Z9"/>
  <c r="K12"/>
  <c r="E21"/>
  <c r="Z12"/>
  <c r="G8"/>
  <c r="K7"/>
  <c r="E6"/>
  <c r="P27"/>
  <c r="P6"/>
  <c r="P25"/>
  <c r="P8"/>
  <c r="P5"/>
  <c r="P33"/>
  <c r="P12"/>
  <c r="P11"/>
  <c r="P23"/>
  <c r="P36"/>
  <c r="P31"/>
  <c r="G16"/>
  <c r="P30"/>
  <c r="P7"/>
  <c r="P32"/>
  <c r="G4"/>
  <c r="P13"/>
  <c r="P29"/>
  <c r="I27"/>
  <c r="I22"/>
  <c r="I28"/>
  <c r="G30"/>
  <c r="G22"/>
  <c r="Z15"/>
  <c r="I30"/>
  <c r="G9"/>
  <c r="G17"/>
  <c r="G27"/>
  <c r="I29"/>
  <c r="Z4"/>
  <c r="I32"/>
  <c r="Z34"/>
  <c r="I23"/>
  <c r="I10"/>
  <c r="Z28"/>
  <c r="Z23"/>
  <c r="Z11"/>
  <c r="K19"/>
  <c r="Z36"/>
  <c r="E25"/>
  <c r="G26"/>
  <c r="I9"/>
  <c r="I5"/>
  <c r="Z35"/>
  <c r="Z21"/>
  <c r="I24"/>
  <c r="K36"/>
  <c r="E24"/>
  <c r="I7"/>
  <c r="M23"/>
  <c r="M24"/>
  <c r="M17"/>
  <c r="M25"/>
  <c r="G35"/>
  <c r="K17"/>
  <c r="I13"/>
  <c r="E36"/>
  <c r="Z25"/>
  <c r="I4"/>
  <c r="Z16"/>
  <c r="M20"/>
  <c r="I34"/>
  <c r="I19"/>
  <c r="I15"/>
  <c r="I33"/>
  <c r="G13"/>
  <c r="G11"/>
  <c r="Z29"/>
  <c r="Z33"/>
  <c r="G12"/>
  <c r="Z20"/>
  <c r="G31"/>
  <c r="G7"/>
  <c r="G32"/>
  <c r="Z32"/>
  <c r="I36"/>
  <c r="I35"/>
  <c r="I31"/>
  <c r="Z10"/>
  <c r="E14"/>
  <c r="G36"/>
  <c r="I25"/>
  <c r="G25"/>
  <c r="G5"/>
  <c r="G19"/>
  <c r="I6"/>
  <c r="G23"/>
  <c r="I14"/>
  <c r="Z27"/>
  <c r="K27"/>
  <c r="I12"/>
  <c r="Z7"/>
  <c r="Z24"/>
  <c r="E19"/>
  <c r="M18"/>
  <c r="M11"/>
  <c r="M35"/>
  <c r="K13"/>
  <c r="K21"/>
  <c r="I21"/>
  <c r="I8"/>
  <c r="I20"/>
  <c r="B27" l="1"/>
  <c r="B20"/>
  <c r="B8"/>
  <c r="B15"/>
  <c r="B13"/>
  <c r="B31"/>
  <c r="B12"/>
  <c r="B4"/>
  <c r="B36"/>
  <c r="B33"/>
  <c r="B28"/>
  <c r="B7"/>
  <c r="B34"/>
  <c r="B18"/>
  <c r="B23"/>
  <c r="B16"/>
  <c r="B21"/>
  <c r="B11"/>
  <c r="B32"/>
  <c r="B5"/>
  <c r="B26"/>
  <c r="B10"/>
  <c r="B9"/>
  <c r="B22"/>
  <c r="B19"/>
  <c r="B29"/>
  <c r="B30"/>
  <c r="B35"/>
  <c r="B14"/>
  <c r="B24"/>
  <c r="B25"/>
  <c r="B6"/>
  <c r="B17"/>
  <c r="M37"/>
  <c r="P37"/>
  <c r="I37"/>
  <c r="K37"/>
  <c r="Z37"/>
  <c r="G37"/>
  <c r="E37"/>
  <c r="B37" l="1"/>
</calcChain>
</file>

<file path=xl/sharedStrings.xml><?xml version="1.0" encoding="utf-8"?>
<sst xmlns="http://schemas.openxmlformats.org/spreadsheetml/2006/main" count="96" uniqueCount="51">
  <si>
    <t>Кафедра</t>
  </si>
  <si>
    <t>ПМ</t>
  </si>
  <si>
    <t>СІ</t>
  </si>
  <si>
    <t>ЕК</t>
  </si>
  <si>
    <t>ВМ</t>
  </si>
  <si>
    <t>ІНФ</t>
  </si>
  <si>
    <t>ІНМ</t>
  </si>
  <si>
    <t>МЕПП</t>
  </si>
  <si>
    <t>БІТ</t>
  </si>
  <si>
    <t>ЕОМ</t>
  </si>
  <si>
    <t>АПОТ</t>
  </si>
  <si>
    <t>ФІЗ</t>
  </si>
  <si>
    <t>ОП</t>
  </si>
  <si>
    <t>МСТ</t>
  </si>
  <si>
    <t>СТ</t>
  </si>
  <si>
    <t>ІУС</t>
  </si>
  <si>
    <t>УКР</t>
  </si>
  <si>
    <t>ПІ</t>
  </si>
  <si>
    <t>ШІ</t>
  </si>
  <si>
    <t>МІРЕС</t>
  </si>
  <si>
    <t>КРІСТЗІ</t>
  </si>
  <si>
    <t>МТЕ</t>
  </si>
  <si>
    <t>ІМІ</t>
  </si>
  <si>
    <t>ІКІ</t>
  </si>
  <si>
    <t>БМІ</t>
  </si>
  <si>
    <t>ФВС</t>
  </si>
  <si>
    <t>ФІЛ</t>
  </si>
  <si>
    <t>КІТАМ</t>
  </si>
  <si>
    <t>ФОЕТ</t>
  </si>
  <si>
    <t>ПЕЕА</t>
  </si>
  <si>
    <t xml:space="preserve">Кількість публікацій НПП кафедри, індексованих у Scopus у 2018 році, одиниці </t>
  </si>
  <si>
    <t>Кількість публікацій НПП кафедри, індексованих у Web of Science у 2018 році, одиниці</t>
  </si>
  <si>
    <t>МТС</t>
  </si>
  <si>
    <t>КІТС</t>
  </si>
  <si>
    <t>МП</t>
  </si>
  <si>
    <t>KPI</t>
  </si>
  <si>
    <t>Штатний розклад</t>
  </si>
  <si>
    <t>внесок у %</t>
  </si>
  <si>
    <t>Зараховано на перший курс навчання за програмами підготовки бакалаврів, особи</t>
  </si>
  <si>
    <t>Зараховано на перший курс навчання за програмами підготовки бакалаврів за кошти фізичних, юридичних осіб, особи</t>
  </si>
  <si>
    <t>Чисельність кандидатів наук, доцентів, які працюють на повну ставку, у віці до 45 років (одна і та ж особа  враховується один раз), особи</t>
  </si>
  <si>
    <t>Обсяг фінансування наукової діяльності кафедри за рахунок держбюджету, тис. грн. (2016-2018рр.)</t>
  </si>
  <si>
    <t>Обсяг фінансування наукової діяльності кафедри за рахунок коштів замовників на території України, тис. грн.(2016-2018рр.)</t>
  </si>
  <si>
    <t>Обсяг фінансування наукової діяльності кафедри за рахунок іноземних держав, тис. грн.(2016-2018рр.)</t>
  </si>
  <si>
    <t>Обсяг надходжень за рахунок наукових послуг, тис. грн. за 2019 р.</t>
  </si>
  <si>
    <t>Чисельність студентів усіх форм навчання,  особи на 01.12.2019р.</t>
  </si>
  <si>
    <t>Обсяг коштів спеціального фонду кафедри, тис. грн.за 2019 р.</t>
  </si>
  <si>
    <t>Обсяг фінансування наукової діяльності, тис. грн. (2016-2018рр.)</t>
  </si>
  <si>
    <t>РТІКС</t>
  </si>
  <si>
    <t xml:space="preserve">Ключові показникі ефективності кафедр </t>
  </si>
  <si>
    <t>Вихідні дані до розрахунку обсягів фінансування кафедр на 2020 р.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</si>
</sst>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 Cyr"/>
      <charset val="1"/>
    </font>
    <font>
      <sz val="12"/>
      <name val="Arial Cyr"/>
      <charset val="204"/>
    </font>
    <font>
      <b/>
      <sz val="12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name val="Arial Cyr"/>
      <charset val="204"/>
    </font>
    <font>
      <u/>
      <sz val="11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0" xfId="0" applyFill="1"/>
    <xf numFmtId="2" fontId="0" fillId="0" borderId="0" xfId="0" applyNumberForma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7" fillId="0" borderId="0" xfId="0" applyFont="1" applyFill="1"/>
    <xf numFmtId="0" fontId="8" fillId="0" borderId="2" xfId="0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0" borderId="0" xfId="0" applyFont="1"/>
    <xf numFmtId="2" fontId="7" fillId="0" borderId="0" xfId="0" applyNumberFormat="1" applyFont="1" applyFill="1" applyBorder="1"/>
    <xf numFmtId="0" fontId="7" fillId="0" borderId="0" xfId="0" applyFont="1" applyFill="1" applyBorder="1"/>
    <xf numFmtId="2" fontId="8" fillId="3" borderId="3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textRotation="90" wrapText="1" shrinkToFit="1"/>
    </xf>
    <xf numFmtId="0" fontId="12" fillId="4" borderId="5" xfId="0" applyFont="1" applyFill="1" applyBorder="1" applyAlignment="1">
      <alignment horizontal="center" vertical="center" textRotation="90" wrapText="1"/>
    </xf>
    <xf numFmtId="0" fontId="6" fillId="4" borderId="10" xfId="0" applyFont="1" applyFill="1" applyBorder="1" applyAlignment="1">
      <alignment horizontal="center"/>
    </xf>
    <xf numFmtId="164" fontId="4" fillId="4" borderId="11" xfId="2" applyNumberFormat="1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64" fontId="4" fillId="4" borderId="22" xfId="2" applyNumberFormat="1" applyFont="1" applyFill="1" applyBorder="1" applyAlignment="1">
      <alignment horizontal="center" wrapText="1"/>
    </xf>
    <xf numFmtId="0" fontId="13" fillId="0" borderId="0" xfId="0" applyFont="1"/>
    <xf numFmtId="2" fontId="14" fillId="0" borderId="1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6" fillId="2" borderId="18" xfId="0" applyFont="1" applyFill="1" applyBorder="1" applyAlignment="1">
      <alignment horizontal="center"/>
    </xf>
    <xf numFmtId="2" fontId="4" fillId="2" borderId="4" xfId="4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4" fillId="2" borderId="4" xfId="3" applyFont="1" applyFill="1" applyBorder="1" applyAlignment="1">
      <alignment horizontal="center" wrapText="1"/>
    </xf>
    <xf numFmtId="2" fontId="6" fillId="2" borderId="4" xfId="0" applyNumberFormat="1" applyFont="1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 wrapText="1"/>
    </xf>
    <xf numFmtId="2" fontId="6" fillId="2" borderId="19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2" fontId="4" fillId="2" borderId="1" xfId="4" applyNumberFormat="1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2" fontId="4" fillId="2" borderId="8" xfId="4" applyNumberFormat="1" applyFont="1" applyFill="1" applyBorder="1" applyAlignment="1">
      <alignment horizontal="center" wrapText="1"/>
    </xf>
    <xf numFmtId="2" fontId="6" fillId="2" borderId="14" xfId="0" applyNumberFormat="1" applyFont="1" applyFill="1" applyBorder="1" applyAlignment="1">
      <alignment horizontal="center"/>
    </xf>
    <xf numFmtId="2" fontId="9" fillId="2" borderId="1" xfId="4" applyNumberFormat="1" applyFont="1" applyFill="1" applyBorder="1" applyAlignment="1">
      <alignment horizontal="center"/>
    </xf>
    <xf numFmtId="2" fontId="4" fillId="2" borderId="1" xfId="4" applyNumberFormat="1" applyFont="1" applyFill="1" applyBorder="1" applyAlignment="1">
      <alignment horizontal="center"/>
    </xf>
    <xf numFmtId="2" fontId="9" fillId="2" borderId="1" xfId="4" applyNumberFormat="1" applyFont="1" applyFill="1" applyBorder="1" applyAlignment="1">
      <alignment horizontal="center" wrapText="1"/>
    </xf>
    <xf numFmtId="2" fontId="8" fillId="2" borderId="14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4" fillId="2" borderId="9" xfId="4" applyNumberFormat="1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/>
    </xf>
    <xf numFmtId="0" fontId="4" fillId="2" borderId="9" xfId="3" applyFont="1" applyFill="1" applyBorder="1" applyAlignment="1">
      <alignment horizontal="center" wrapText="1"/>
    </xf>
    <xf numFmtId="2" fontId="4" fillId="2" borderId="13" xfId="4" applyNumberFormat="1" applyFont="1" applyFill="1" applyBorder="1" applyAlignment="1">
      <alignment horizontal="center" wrapText="1"/>
    </xf>
    <xf numFmtId="2" fontId="6" fillId="2" borderId="21" xfId="0" applyNumberFormat="1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 vertical="center" textRotation="90" wrapText="1" shrinkToFit="1"/>
    </xf>
    <xf numFmtId="0" fontId="5" fillId="5" borderId="3" xfId="0" applyFont="1" applyFill="1" applyBorder="1" applyAlignment="1">
      <alignment horizontal="center" vertical="center" textRotation="90" wrapText="1" shrinkToFit="1"/>
    </xf>
    <xf numFmtId="0" fontId="12" fillId="5" borderId="3" xfId="0" applyFont="1" applyFill="1" applyBorder="1" applyAlignment="1">
      <alignment horizontal="center" vertical="center" textRotation="90" wrapText="1" shrinkToFit="1"/>
    </xf>
    <xf numFmtId="0" fontId="5" fillId="5" borderId="16" xfId="0" applyFont="1" applyFill="1" applyBorder="1" applyAlignment="1">
      <alignment horizontal="center" vertical="center" textRotation="90" wrapText="1" shrinkToFit="1"/>
    </xf>
    <xf numFmtId="0" fontId="12" fillId="5" borderId="5" xfId="0" applyFont="1" applyFill="1" applyBorder="1" applyAlignment="1">
      <alignment horizontal="center" vertical="center" textRotation="90" wrapText="1" shrinkToFi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14" fillId="0" borderId="0" xfId="0" applyFont="1" applyAlignment="1">
      <alignment horizontal="center"/>
    </xf>
  </cellXfs>
  <cellStyles count="5">
    <cellStyle name="Гиперссылка" xfId="1" builtinId="8" customBuiltin="1"/>
    <cellStyle name="Обычный" xfId="0" builtinId="0"/>
    <cellStyle name="Обычный_Лист2" xfId="2"/>
    <cellStyle name="Обычный_Лист2_2" xfId="3"/>
    <cellStyle name="Обычный_Лист2_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="60" zoomScaleNormal="60" workbookViewId="0">
      <selection activeCell="I18" sqref="I18"/>
    </sheetView>
  </sheetViews>
  <sheetFormatPr defaultRowHeight="15"/>
  <cols>
    <col min="1" max="1" width="10.5546875" customWidth="1"/>
    <col min="2" max="2" width="13.88671875" style="13" customWidth="1"/>
    <col min="3" max="3" width="11" style="3" customWidth="1"/>
    <col min="4" max="4" width="15.5546875" customWidth="1"/>
    <col min="5" max="5" width="11.6640625" customWidth="1"/>
    <col min="6" max="6" width="15.5546875" customWidth="1"/>
    <col min="7" max="7" width="10.44140625" customWidth="1"/>
    <col min="8" max="8" width="15.109375" customWidth="1"/>
    <col min="9" max="9" width="12.33203125" customWidth="1"/>
    <col min="10" max="10" width="15.6640625" customWidth="1"/>
    <col min="11" max="11" width="13.44140625" customWidth="1"/>
    <col min="12" max="12" width="17.44140625" customWidth="1"/>
    <col min="13" max="13" width="10" customWidth="1"/>
    <col min="14" max="14" width="0" hidden="1" customWidth="1"/>
    <col min="15" max="16" width="14.6640625" customWidth="1"/>
    <col min="17" max="17" width="17.5546875" customWidth="1"/>
    <col min="18" max="18" width="11.88671875" customWidth="1"/>
    <col min="19" max="19" width="16.109375" customWidth="1"/>
    <col min="20" max="20" width="9.6640625" customWidth="1"/>
    <col min="21" max="21" width="16.88671875" customWidth="1"/>
    <col min="22" max="22" width="9" customWidth="1"/>
    <col min="23" max="23" width="17.109375" customWidth="1"/>
    <col min="24" max="24" width="10.33203125" customWidth="1"/>
    <col min="25" max="25" width="21.88671875" customWidth="1"/>
    <col min="26" max="26" width="12.5546875" customWidth="1"/>
    <col min="27" max="27" width="17.44140625" customWidth="1"/>
  </cols>
  <sheetData>
    <row r="1" spans="1:29" ht="15" customHeight="1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9" s="1" customFormat="1" ht="17.2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9" s="4" customFormat="1" ht="132" customHeight="1" thickBot="1">
      <c r="A3" s="17" t="s">
        <v>0</v>
      </c>
      <c r="B3" s="18" t="s">
        <v>35</v>
      </c>
      <c r="C3" s="50" t="s">
        <v>36</v>
      </c>
      <c r="D3" s="51" t="s">
        <v>30</v>
      </c>
      <c r="E3" s="52" t="s">
        <v>37</v>
      </c>
      <c r="F3" s="51" t="s">
        <v>31</v>
      </c>
      <c r="G3" s="52" t="s">
        <v>37</v>
      </c>
      <c r="H3" s="51" t="s">
        <v>45</v>
      </c>
      <c r="I3" s="52" t="s">
        <v>37</v>
      </c>
      <c r="J3" s="51" t="s">
        <v>38</v>
      </c>
      <c r="K3" s="52" t="s">
        <v>37</v>
      </c>
      <c r="L3" s="51" t="s">
        <v>39</v>
      </c>
      <c r="M3" s="52" t="s">
        <v>37</v>
      </c>
      <c r="N3" s="51" t="s">
        <v>40</v>
      </c>
      <c r="O3" s="51" t="s">
        <v>47</v>
      </c>
      <c r="P3" s="52" t="s">
        <v>37</v>
      </c>
      <c r="Q3" s="51" t="s">
        <v>41</v>
      </c>
      <c r="R3" s="51" t="s">
        <v>37</v>
      </c>
      <c r="S3" s="51" t="s">
        <v>42</v>
      </c>
      <c r="T3" s="51" t="s">
        <v>37</v>
      </c>
      <c r="U3" s="51" t="s">
        <v>43</v>
      </c>
      <c r="V3" s="51" t="s">
        <v>37</v>
      </c>
      <c r="W3" s="51" t="s">
        <v>44</v>
      </c>
      <c r="X3" s="51" t="s">
        <v>37</v>
      </c>
      <c r="Y3" s="53" t="s">
        <v>46</v>
      </c>
      <c r="Z3" s="54" t="s">
        <v>37</v>
      </c>
    </row>
    <row r="4" spans="1:29" ht="15.6">
      <c r="A4" s="19" t="s">
        <v>10</v>
      </c>
      <c r="B4" s="20">
        <f>(E4+G4+I4+K4+M4+P4+Z4)/7</f>
        <v>5.1063190413412238</v>
      </c>
      <c r="C4" s="28">
        <v>15.75</v>
      </c>
      <c r="D4" s="29">
        <v>75</v>
      </c>
      <c r="E4" s="29">
        <f t="shared" ref="E4:E15" si="0">D4/D$37*100</f>
        <v>14.619883040935672</v>
      </c>
      <c r="F4" s="29">
        <v>12</v>
      </c>
      <c r="G4" s="29">
        <f t="shared" ref="G4:G27" si="1">F4/F$37*100</f>
        <v>4.1811846689895473</v>
      </c>
      <c r="H4" s="30">
        <v>250</v>
      </c>
      <c r="I4" s="29">
        <f t="shared" ref="I4:I27" si="2">H4/H$37*100</f>
        <v>3.1985670419651995</v>
      </c>
      <c r="J4" s="30">
        <v>68</v>
      </c>
      <c r="K4" s="29">
        <f t="shared" ref="K4:K27" si="3">J4/J$37*100</f>
        <v>3.5959809624537287</v>
      </c>
      <c r="L4" s="30">
        <v>26</v>
      </c>
      <c r="M4" s="29">
        <f t="shared" ref="M4:M27" si="4">L4/L$37*100</f>
        <v>3.3766233766233764</v>
      </c>
      <c r="N4" s="31"/>
      <c r="O4" s="32">
        <f t="shared" ref="O4:O27" si="5">Q4+S4+U4+W4</f>
        <v>1033.5</v>
      </c>
      <c r="P4" s="29">
        <f t="shared" ref="P4:P27" si="6">O4/O$37*100</f>
        <v>5.2789923177508999</v>
      </c>
      <c r="Q4" s="29">
        <v>996.7</v>
      </c>
      <c r="R4" s="29">
        <f t="shared" ref="R4:R27" si="7">Q4/Q$37*100</f>
        <v>7.3922717496106207</v>
      </c>
      <c r="S4" s="29">
        <v>0</v>
      </c>
      <c r="T4" s="29">
        <f t="shared" ref="T4:T19" si="8">S4/S$37*100</f>
        <v>0</v>
      </c>
      <c r="U4" s="29">
        <v>36.799999999999997</v>
      </c>
      <c r="V4" s="29">
        <f t="shared" ref="V4:V19" si="9">U4/U$37*100</f>
        <v>11.467746961670301</v>
      </c>
      <c r="W4" s="29">
        <v>0</v>
      </c>
      <c r="X4" s="29">
        <f t="shared" ref="X4:X27" si="10">W4/W$37*100</f>
        <v>0</v>
      </c>
      <c r="Y4" s="33">
        <v>981680</v>
      </c>
      <c r="Z4" s="34">
        <f t="shared" ref="Z4:Z27" si="11">Y4/Y$37*100</f>
        <v>1.4930018806701426</v>
      </c>
    </row>
    <row r="5" spans="1:29" ht="15.6">
      <c r="A5" s="21" t="s">
        <v>8</v>
      </c>
      <c r="B5" s="20">
        <f>(E5+G5+I5+K5+M5+P5+Z5)/7</f>
        <v>5.7974157162417583</v>
      </c>
      <c r="C5" s="35">
        <v>19.2</v>
      </c>
      <c r="D5" s="36">
        <v>5</v>
      </c>
      <c r="E5" s="36">
        <f t="shared" si="0"/>
        <v>0.97465886939571145</v>
      </c>
      <c r="F5" s="36">
        <v>2</v>
      </c>
      <c r="G5" s="36">
        <f t="shared" si="1"/>
        <v>0.69686411149825789</v>
      </c>
      <c r="H5" s="30">
        <v>199</v>
      </c>
      <c r="I5" s="36">
        <f t="shared" si="2"/>
        <v>2.5460593654042989</v>
      </c>
      <c r="J5" s="30">
        <v>101</v>
      </c>
      <c r="K5" s="36">
        <f t="shared" si="3"/>
        <v>5.3410893707033313</v>
      </c>
      <c r="L5" s="30">
        <v>51</v>
      </c>
      <c r="M5" s="36">
        <f t="shared" si="4"/>
        <v>6.6233766233766227</v>
      </c>
      <c r="N5" s="37"/>
      <c r="O5" s="32">
        <f t="shared" si="5"/>
        <v>2656.2</v>
      </c>
      <c r="P5" s="29">
        <f t="shared" si="6"/>
        <v>13.56754658385093</v>
      </c>
      <c r="Q5" s="36">
        <v>108.7</v>
      </c>
      <c r="R5" s="36">
        <f t="shared" si="7"/>
        <v>0.80620040050433883</v>
      </c>
      <c r="S5" s="36">
        <v>2415</v>
      </c>
      <c r="T5" s="36">
        <f t="shared" si="8"/>
        <v>43.032786885245898</v>
      </c>
      <c r="U5" s="36">
        <v>0</v>
      </c>
      <c r="V5" s="36">
        <f t="shared" si="9"/>
        <v>0</v>
      </c>
      <c r="W5" s="36">
        <v>132.5</v>
      </c>
      <c r="X5" s="36">
        <f t="shared" si="10"/>
        <v>81.941867656153377</v>
      </c>
      <c r="Y5" s="38">
        <v>7122474</v>
      </c>
      <c r="Z5" s="39">
        <f t="shared" si="11"/>
        <v>10.832315089463158</v>
      </c>
    </row>
    <row r="6" spans="1:29" ht="15.6">
      <c r="A6" s="21" t="s">
        <v>24</v>
      </c>
      <c r="B6" s="20">
        <f>(E6+G6+I6+K6+M6+P6+Z6)/7</f>
        <v>8.4411673451652884</v>
      </c>
      <c r="C6" s="35">
        <v>19.8</v>
      </c>
      <c r="D6" s="36">
        <v>16</v>
      </c>
      <c r="E6" s="36">
        <f t="shared" si="0"/>
        <v>3.1189083820662766</v>
      </c>
      <c r="F6" s="36">
        <v>10</v>
      </c>
      <c r="G6" s="36">
        <f t="shared" si="1"/>
        <v>3.484320557491289</v>
      </c>
      <c r="H6" s="30">
        <v>210</v>
      </c>
      <c r="I6" s="36">
        <f t="shared" si="2"/>
        <v>2.6867963152507679</v>
      </c>
      <c r="J6" s="30">
        <v>79</v>
      </c>
      <c r="K6" s="36">
        <f t="shared" si="3"/>
        <v>4.1776837652035956</v>
      </c>
      <c r="L6" s="30">
        <v>62</v>
      </c>
      <c r="M6" s="36">
        <f t="shared" si="4"/>
        <v>8.0519480519480524</v>
      </c>
      <c r="N6" s="37"/>
      <c r="O6" s="32">
        <f t="shared" si="5"/>
        <v>3194.9</v>
      </c>
      <c r="P6" s="29">
        <f t="shared" si="6"/>
        <v>16.31916067342269</v>
      </c>
      <c r="Q6" s="36">
        <v>3194.9</v>
      </c>
      <c r="R6" s="36">
        <f t="shared" si="7"/>
        <v>23.695765037454571</v>
      </c>
      <c r="S6" s="36">
        <v>0</v>
      </c>
      <c r="T6" s="36">
        <f t="shared" si="8"/>
        <v>0</v>
      </c>
      <c r="U6" s="36">
        <v>0</v>
      </c>
      <c r="V6" s="36">
        <f t="shared" si="9"/>
        <v>0</v>
      </c>
      <c r="W6" s="36">
        <v>0</v>
      </c>
      <c r="X6" s="36">
        <f t="shared" si="10"/>
        <v>0</v>
      </c>
      <c r="Y6" s="38">
        <v>13971895</v>
      </c>
      <c r="Z6" s="39">
        <f t="shared" si="11"/>
        <v>21.249353670774347</v>
      </c>
    </row>
    <row r="7" spans="1:29" ht="15.6">
      <c r="A7" s="21" t="s">
        <v>4</v>
      </c>
      <c r="B7" s="20">
        <f>(E7+G7+I7+K7+M7+P7+Z7)/7</f>
        <v>0.60788727884779548</v>
      </c>
      <c r="C7" s="35">
        <v>9.85</v>
      </c>
      <c r="D7" s="36">
        <v>8</v>
      </c>
      <c r="E7" s="36">
        <f t="shared" si="0"/>
        <v>1.5594541910331383</v>
      </c>
      <c r="F7" s="36">
        <v>3</v>
      </c>
      <c r="G7" s="36">
        <f t="shared" si="1"/>
        <v>1.0452961672473868</v>
      </c>
      <c r="H7" s="40">
        <v>129</v>
      </c>
      <c r="I7" s="36">
        <f t="shared" si="2"/>
        <v>1.6504605936540431</v>
      </c>
      <c r="J7" s="41">
        <v>0</v>
      </c>
      <c r="K7" s="36">
        <f t="shared" si="3"/>
        <v>0</v>
      </c>
      <c r="L7" s="36">
        <v>0</v>
      </c>
      <c r="M7" s="36">
        <f t="shared" si="4"/>
        <v>0</v>
      </c>
      <c r="N7" s="37"/>
      <c r="O7" s="32">
        <f t="shared" si="5"/>
        <v>0</v>
      </c>
      <c r="P7" s="29">
        <f t="shared" si="6"/>
        <v>0</v>
      </c>
      <c r="Q7" s="36">
        <v>0</v>
      </c>
      <c r="R7" s="36">
        <f t="shared" si="7"/>
        <v>0</v>
      </c>
      <c r="S7" s="36">
        <v>0</v>
      </c>
      <c r="T7" s="36">
        <f t="shared" si="8"/>
        <v>0</v>
      </c>
      <c r="U7" s="36">
        <v>0</v>
      </c>
      <c r="V7" s="36">
        <f t="shared" si="9"/>
        <v>0</v>
      </c>
      <c r="W7" s="36">
        <v>0</v>
      </c>
      <c r="X7" s="36">
        <f t="shared" si="10"/>
        <v>0</v>
      </c>
      <c r="Y7" s="38">
        <v>0</v>
      </c>
      <c r="Z7" s="39">
        <f t="shared" si="11"/>
        <v>0</v>
      </c>
    </row>
    <row r="8" spans="1:29" ht="15.6">
      <c r="A8" s="21" t="s">
        <v>3</v>
      </c>
      <c r="B8" s="20">
        <f>(E8+G8+I8+K8+M8+P8+Z8)/7</f>
        <v>2.5419460173947739</v>
      </c>
      <c r="C8" s="35">
        <v>14.3</v>
      </c>
      <c r="D8" s="36">
        <v>5</v>
      </c>
      <c r="E8" s="36">
        <f t="shared" si="0"/>
        <v>0.97465886939571145</v>
      </c>
      <c r="F8" s="36">
        <v>6</v>
      </c>
      <c r="G8" s="36">
        <f t="shared" si="1"/>
        <v>2.0905923344947737</v>
      </c>
      <c r="H8" s="30">
        <v>145</v>
      </c>
      <c r="I8" s="36">
        <f t="shared" si="2"/>
        <v>1.8551688843398157</v>
      </c>
      <c r="J8" s="30">
        <v>34</v>
      </c>
      <c r="K8" s="36">
        <f t="shared" si="3"/>
        <v>1.7979904812268643</v>
      </c>
      <c r="L8" s="30">
        <v>33</v>
      </c>
      <c r="M8" s="36">
        <f t="shared" si="4"/>
        <v>4.2857142857142856</v>
      </c>
      <c r="N8" s="37"/>
      <c r="O8" s="32">
        <f t="shared" si="5"/>
        <v>446.6</v>
      </c>
      <c r="P8" s="29">
        <f t="shared" si="6"/>
        <v>2.2811784897025174</v>
      </c>
      <c r="Q8" s="36">
        <v>0</v>
      </c>
      <c r="R8" s="36">
        <f t="shared" si="7"/>
        <v>0</v>
      </c>
      <c r="S8" s="36">
        <v>446.6</v>
      </c>
      <c r="T8" s="36">
        <f t="shared" si="8"/>
        <v>7.9579472558802573</v>
      </c>
      <c r="U8" s="36">
        <v>0</v>
      </c>
      <c r="V8" s="36">
        <f t="shared" si="9"/>
        <v>0</v>
      </c>
      <c r="W8" s="36">
        <v>0</v>
      </c>
      <c r="X8" s="36">
        <f t="shared" si="10"/>
        <v>0</v>
      </c>
      <c r="Y8" s="38">
        <v>2964314</v>
      </c>
      <c r="Z8" s="39">
        <f t="shared" si="11"/>
        <v>4.5083187768894479</v>
      </c>
    </row>
    <row r="9" spans="1:29" ht="15.6">
      <c r="A9" s="21" t="s">
        <v>9</v>
      </c>
      <c r="B9" s="20">
        <f>(E9+G9+I9+K9+M9+P9+Z9)/7</f>
        <v>10.607118114695961</v>
      </c>
      <c r="C9" s="35">
        <v>48.55</v>
      </c>
      <c r="D9" s="36">
        <v>41</v>
      </c>
      <c r="E9" s="36">
        <f t="shared" si="0"/>
        <v>7.9922027290448341</v>
      </c>
      <c r="F9" s="36">
        <v>23</v>
      </c>
      <c r="G9" s="36">
        <f t="shared" si="1"/>
        <v>8.0139372822299642</v>
      </c>
      <c r="H9" s="30">
        <v>712</v>
      </c>
      <c r="I9" s="36">
        <f t="shared" si="2"/>
        <v>9.1095189355168884</v>
      </c>
      <c r="J9" s="30">
        <v>238</v>
      </c>
      <c r="K9" s="36">
        <f t="shared" si="3"/>
        <v>12.585933368588048</v>
      </c>
      <c r="L9" s="30">
        <v>110</v>
      </c>
      <c r="M9" s="36">
        <f t="shared" si="4"/>
        <v>14.285714285714285</v>
      </c>
      <c r="N9" s="37"/>
      <c r="O9" s="32">
        <f t="shared" si="5"/>
        <v>504.3</v>
      </c>
      <c r="P9" s="29">
        <f t="shared" si="6"/>
        <v>2.5759030728996408</v>
      </c>
      <c r="Q9" s="36">
        <v>0</v>
      </c>
      <c r="R9" s="36">
        <f t="shared" si="7"/>
        <v>0</v>
      </c>
      <c r="S9" s="36">
        <v>504.3</v>
      </c>
      <c r="T9" s="36">
        <f t="shared" si="8"/>
        <v>8.9861012116892383</v>
      </c>
      <c r="U9" s="36">
        <v>0</v>
      </c>
      <c r="V9" s="36">
        <f t="shared" si="9"/>
        <v>0</v>
      </c>
      <c r="W9" s="36">
        <v>0</v>
      </c>
      <c r="X9" s="36">
        <f t="shared" si="10"/>
        <v>0</v>
      </c>
      <c r="Y9" s="38">
        <v>12944363</v>
      </c>
      <c r="Z9" s="39">
        <f t="shared" si="11"/>
        <v>19.686617128878055</v>
      </c>
    </row>
    <row r="10" spans="1:29" ht="15.6">
      <c r="A10" s="21" t="s">
        <v>23</v>
      </c>
      <c r="B10" s="20">
        <f>(E10+G10+I10+K10+M10+P10+Z10)/7</f>
        <v>8.9709623690654219</v>
      </c>
      <c r="C10" s="35">
        <v>23</v>
      </c>
      <c r="D10" s="36">
        <v>69</v>
      </c>
      <c r="E10" s="36">
        <f t="shared" si="0"/>
        <v>13.450292397660817</v>
      </c>
      <c r="F10" s="36">
        <v>47</v>
      </c>
      <c r="G10" s="36">
        <f t="shared" si="1"/>
        <v>16.376306620209057</v>
      </c>
      <c r="H10" s="30">
        <v>234</v>
      </c>
      <c r="I10" s="36">
        <f t="shared" si="2"/>
        <v>2.9938587512794266</v>
      </c>
      <c r="J10" s="30">
        <v>117</v>
      </c>
      <c r="K10" s="36">
        <f t="shared" si="3"/>
        <v>6.1872025383395028</v>
      </c>
      <c r="L10" s="30">
        <v>65</v>
      </c>
      <c r="M10" s="36">
        <f t="shared" si="4"/>
        <v>8.4415584415584419</v>
      </c>
      <c r="N10" s="37"/>
      <c r="O10" s="32">
        <f t="shared" si="5"/>
        <v>848.7</v>
      </c>
      <c r="P10" s="29">
        <f t="shared" si="6"/>
        <v>4.3350563909774449</v>
      </c>
      <c r="Q10" s="36">
        <v>835</v>
      </c>
      <c r="R10" s="36">
        <f t="shared" si="7"/>
        <v>6.1929837573240372</v>
      </c>
      <c r="S10" s="36">
        <v>5</v>
      </c>
      <c r="T10" s="36">
        <f t="shared" si="8"/>
        <v>8.9094796863863152E-2</v>
      </c>
      <c r="U10" s="36">
        <v>0</v>
      </c>
      <c r="V10" s="36">
        <f t="shared" si="9"/>
        <v>0</v>
      </c>
      <c r="W10" s="36">
        <v>8.6999999999999993</v>
      </c>
      <c r="X10" s="36">
        <f t="shared" si="10"/>
        <v>5.3803339517625233</v>
      </c>
      <c r="Y10" s="38">
        <v>7240924</v>
      </c>
      <c r="Z10" s="39">
        <f t="shared" si="11"/>
        <v>11.012461443433269</v>
      </c>
    </row>
    <row r="11" spans="1:29" ht="15.6">
      <c r="A11" s="21" t="s">
        <v>22</v>
      </c>
      <c r="B11" s="20">
        <f>(E11+G11+I11+K11+M11+P11+Z11)/7</f>
        <v>2.1654843014212135</v>
      </c>
      <c r="C11" s="35">
        <v>25</v>
      </c>
      <c r="D11" s="36">
        <v>10</v>
      </c>
      <c r="E11" s="36">
        <f t="shared" si="0"/>
        <v>1.9493177387914229</v>
      </c>
      <c r="F11" s="36">
        <v>4</v>
      </c>
      <c r="G11" s="36">
        <f t="shared" si="1"/>
        <v>1.3937282229965158</v>
      </c>
      <c r="H11" s="30">
        <v>295</v>
      </c>
      <c r="I11" s="36">
        <f t="shared" si="2"/>
        <v>3.7743091095189354</v>
      </c>
      <c r="J11" s="30">
        <v>57</v>
      </c>
      <c r="K11" s="36">
        <f t="shared" si="3"/>
        <v>3.0142781597038604</v>
      </c>
      <c r="L11" s="30">
        <v>6</v>
      </c>
      <c r="M11" s="36">
        <f t="shared" si="4"/>
        <v>0.77922077922077926</v>
      </c>
      <c r="N11" s="37"/>
      <c r="O11" s="32">
        <f t="shared" si="5"/>
        <v>591.29999999999995</v>
      </c>
      <c r="P11" s="29">
        <f t="shared" si="6"/>
        <v>3.020288492971559</v>
      </c>
      <c r="Q11" s="36">
        <v>591.29999999999995</v>
      </c>
      <c r="R11" s="36">
        <f t="shared" si="7"/>
        <v>4.3855225098271893</v>
      </c>
      <c r="S11" s="36">
        <v>0</v>
      </c>
      <c r="T11" s="36">
        <f t="shared" si="8"/>
        <v>0</v>
      </c>
      <c r="U11" s="36">
        <v>0</v>
      </c>
      <c r="V11" s="36">
        <f t="shared" si="9"/>
        <v>0</v>
      </c>
      <c r="W11" s="36">
        <v>0</v>
      </c>
      <c r="X11" s="36">
        <f t="shared" si="10"/>
        <v>0</v>
      </c>
      <c r="Y11" s="38">
        <v>806941</v>
      </c>
      <c r="Z11" s="39">
        <f t="shared" si="11"/>
        <v>1.2272476067454217</v>
      </c>
    </row>
    <row r="12" spans="1:29" ht="15.6">
      <c r="A12" s="21" t="s">
        <v>6</v>
      </c>
      <c r="B12" s="20">
        <f>(E12+G12+I12+K12+M12+P12+Z12)/7</f>
        <v>0.78776136862114343</v>
      </c>
      <c r="C12" s="35">
        <v>54.2</v>
      </c>
      <c r="D12" s="41">
        <v>0</v>
      </c>
      <c r="E12" s="36">
        <f t="shared" si="0"/>
        <v>0</v>
      </c>
      <c r="F12" s="41">
        <v>0</v>
      </c>
      <c r="G12" s="36">
        <f t="shared" si="1"/>
        <v>0</v>
      </c>
      <c r="H12" s="40">
        <v>431</v>
      </c>
      <c r="I12" s="36">
        <f t="shared" si="2"/>
        <v>5.5143295803480044</v>
      </c>
      <c r="J12" s="41">
        <v>0</v>
      </c>
      <c r="K12" s="36">
        <f t="shared" si="3"/>
        <v>0</v>
      </c>
      <c r="L12" s="36">
        <v>0</v>
      </c>
      <c r="M12" s="36">
        <f t="shared" si="4"/>
        <v>0</v>
      </c>
      <c r="N12" s="37"/>
      <c r="O12" s="32">
        <f t="shared" si="5"/>
        <v>0</v>
      </c>
      <c r="P12" s="29">
        <f t="shared" si="6"/>
        <v>0</v>
      </c>
      <c r="Q12" s="36">
        <v>0</v>
      </c>
      <c r="R12" s="36">
        <f t="shared" si="7"/>
        <v>0</v>
      </c>
      <c r="S12" s="36">
        <v>0</v>
      </c>
      <c r="T12" s="36">
        <f t="shared" si="8"/>
        <v>0</v>
      </c>
      <c r="U12" s="36">
        <v>0</v>
      </c>
      <c r="V12" s="36">
        <f t="shared" si="9"/>
        <v>0</v>
      </c>
      <c r="W12" s="36">
        <v>0</v>
      </c>
      <c r="X12" s="36">
        <f t="shared" si="10"/>
        <v>0</v>
      </c>
      <c r="Y12" s="38">
        <v>0</v>
      </c>
      <c r="Z12" s="39">
        <f t="shared" si="11"/>
        <v>0</v>
      </c>
    </row>
    <row r="13" spans="1:29" ht="15.6">
      <c r="A13" s="21" t="s">
        <v>5</v>
      </c>
      <c r="B13" s="20">
        <f>(E13+G13+I13+K13+M13+P13+Z13)/7</f>
        <v>3.3714699474940311</v>
      </c>
      <c r="C13" s="35">
        <v>21</v>
      </c>
      <c r="D13" s="36">
        <v>29</v>
      </c>
      <c r="E13" s="36">
        <f t="shared" si="0"/>
        <v>5.6530214424951266</v>
      </c>
      <c r="F13" s="36">
        <v>20</v>
      </c>
      <c r="G13" s="36">
        <f t="shared" si="1"/>
        <v>6.968641114982578</v>
      </c>
      <c r="H13" s="30">
        <v>233</v>
      </c>
      <c r="I13" s="36">
        <f t="shared" si="2"/>
        <v>2.9810644831115658</v>
      </c>
      <c r="J13" s="30">
        <v>62</v>
      </c>
      <c r="K13" s="36">
        <f t="shared" si="3"/>
        <v>3.278688524590164</v>
      </c>
      <c r="L13" s="30">
        <v>17</v>
      </c>
      <c r="M13" s="36">
        <f t="shared" si="4"/>
        <v>2.2077922077922079</v>
      </c>
      <c r="N13" s="37"/>
      <c r="O13" s="32">
        <f t="shared" si="5"/>
        <v>181.2</v>
      </c>
      <c r="P13" s="29">
        <f t="shared" si="6"/>
        <v>0.92554756456358289</v>
      </c>
      <c r="Q13" s="36">
        <v>181.2</v>
      </c>
      <c r="R13" s="36">
        <f t="shared" si="7"/>
        <v>1.3439145590743899</v>
      </c>
      <c r="S13" s="36">
        <v>0</v>
      </c>
      <c r="T13" s="36">
        <f t="shared" si="8"/>
        <v>0</v>
      </c>
      <c r="U13" s="36">
        <v>0</v>
      </c>
      <c r="V13" s="36">
        <f t="shared" si="9"/>
        <v>0</v>
      </c>
      <c r="W13" s="36">
        <v>0</v>
      </c>
      <c r="X13" s="36">
        <f t="shared" si="10"/>
        <v>0</v>
      </c>
      <c r="Y13" s="38">
        <v>1042522</v>
      </c>
      <c r="Z13" s="39">
        <f t="shared" si="11"/>
        <v>1.5855342949229876</v>
      </c>
      <c r="AC13" s="11"/>
    </row>
    <row r="14" spans="1:29" ht="15.6">
      <c r="A14" s="21" t="s">
        <v>15</v>
      </c>
      <c r="B14" s="20">
        <f>(E14+G14+I14+K14+M14+P14+Z14)/7</f>
        <v>2.4046872985538532</v>
      </c>
      <c r="C14" s="35">
        <v>28.75</v>
      </c>
      <c r="D14" s="36">
        <v>9</v>
      </c>
      <c r="E14" s="36">
        <f t="shared" si="0"/>
        <v>1.7543859649122806</v>
      </c>
      <c r="F14" s="36">
        <v>2</v>
      </c>
      <c r="G14" s="36">
        <f t="shared" si="1"/>
        <v>0.69686411149825789</v>
      </c>
      <c r="H14" s="30">
        <v>348</v>
      </c>
      <c r="I14" s="36">
        <f t="shared" si="2"/>
        <v>4.452405322415558</v>
      </c>
      <c r="J14" s="30">
        <v>55</v>
      </c>
      <c r="K14" s="36">
        <f t="shared" si="3"/>
        <v>2.9085140137493393</v>
      </c>
      <c r="L14" s="30">
        <v>5</v>
      </c>
      <c r="M14" s="36">
        <f t="shared" si="4"/>
        <v>0.64935064935064934</v>
      </c>
      <c r="N14" s="37"/>
      <c r="O14" s="32">
        <f t="shared" si="5"/>
        <v>755.8</v>
      </c>
      <c r="P14" s="29">
        <f t="shared" si="6"/>
        <v>3.8605344883949004</v>
      </c>
      <c r="Q14" s="36">
        <v>341.3</v>
      </c>
      <c r="R14" s="36">
        <f t="shared" si="7"/>
        <v>2.531335756137358</v>
      </c>
      <c r="S14" s="36">
        <v>414.5</v>
      </c>
      <c r="T14" s="36">
        <f t="shared" si="8"/>
        <v>7.3859586600142553</v>
      </c>
      <c r="U14" s="36">
        <v>0</v>
      </c>
      <c r="V14" s="36">
        <f t="shared" si="9"/>
        <v>0</v>
      </c>
      <c r="W14" s="36">
        <v>0</v>
      </c>
      <c r="X14" s="36">
        <f t="shared" si="10"/>
        <v>0</v>
      </c>
      <c r="Y14" s="38">
        <v>1650875</v>
      </c>
      <c r="Z14" s="39">
        <f t="shared" si="11"/>
        <v>2.5107565395559877</v>
      </c>
    </row>
    <row r="15" spans="1:29" ht="15.6">
      <c r="A15" s="21" t="s">
        <v>27</v>
      </c>
      <c r="B15" s="20">
        <f>(E15+G15+I15+K15+M15+P15+Z15)/7</f>
        <v>5.5371984836080541</v>
      </c>
      <c r="C15" s="35">
        <v>43.55</v>
      </c>
      <c r="D15" s="36">
        <v>36</v>
      </c>
      <c r="E15" s="36">
        <f t="shared" si="0"/>
        <v>7.0175438596491224</v>
      </c>
      <c r="F15" s="36">
        <v>24</v>
      </c>
      <c r="G15" s="36">
        <f t="shared" si="1"/>
        <v>8.3623693379790947</v>
      </c>
      <c r="H15" s="30">
        <v>560</v>
      </c>
      <c r="I15" s="36">
        <f t="shared" si="2"/>
        <v>7.1647901740020474</v>
      </c>
      <c r="J15" s="30">
        <v>133</v>
      </c>
      <c r="K15" s="36">
        <f t="shared" si="3"/>
        <v>7.0333157059756752</v>
      </c>
      <c r="L15" s="30">
        <v>23</v>
      </c>
      <c r="M15" s="36">
        <f t="shared" si="4"/>
        <v>2.9870129870129869</v>
      </c>
      <c r="N15" s="37"/>
      <c r="O15" s="32">
        <f t="shared" si="5"/>
        <v>816.7</v>
      </c>
      <c r="P15" s="29">
        <f t="shared" si="6"/>
        <v>4.1716042824452435</v>
      </c>
      <c r="Q15" s="36">
        <v>608.9</v>
      </c>
      <c r="R15" s="36">
        <f t="shared" si="7"/>
        <v>4.5160572572869544</v>
      </c>
      <c r="S15" s="36">
        <v>201.8</v>
      </c>
      <c r="T15" s="36">
        <f t="shared" si="8"/>
        <v>3.595866001425517</v>
      </c>
      <c r="U15" s="36">
        <v>0</v>
      </c>
      <c r="V15" s="36">
        <f t="shared" si="9"/>
        <v>0</v>
      </c>
      <c r="W15" s="36">
        <v>6</v>
      </c>
      <c r="X15" s="36">
        <f t="shared" si="10"/>
        <v>3.710575139146568</v>
      </c>
      <c r="Y15" s="38">
        <v>1330660</v>
      </c>
      <c r="Z15" s="39">
        <f t="shared" si="11"/>
        <v>2.0237530381922131</v>
      </c>
    </row>
    <row r="16" spans="1:29" ht="15.6">
      <c r="A16" s="21" t="s">
        <v>33</v>
      </c>
      <c r="B16" s="20">
        <f>(E16+G16+I16+K16+M16+P16+Z16)/7</f>
        <v>0.4151501990990169</v>
      </c>
      <c r="C16" s="35">
        <v>5.4</v>
      </c>
      <c r="D16" s="36">
        <v>0</v>
      </c>
      <c r="E16" s="36">
        <v>0</v>
      </c>
      <c r="F16" s="36">
        <v>0</v>
      </c>
      <c r="G16" s="36">
        <f t="shared" si="1"/>
        <v>0</v>
      </c>
      <c r="H16" s="42">
        <v>55</v>
      </c>
      <c r="I16" s="36">
        <f t="shared" si="2"/>
        <v>0.70368474923234392</v>
      </c>
      <c r="J16" s="36">
        <v>22</v>
      </c>
      <c r="K16" s="36">
        <f t="shared" si="3"/>
        <v>1.1634056054997355</v>
      </c>
      <c r="L16" s="36">
        <v>8</v>
      </c>
      <c r="M16" s="36">
        <f t="shared" si="4"/>
        <v>1.0389610389610389</v>
      </c>
      <c r="N16" s="37"/>
      <c r="O16" s="32">
        <f t="shared" si="5"/>
        <v>0</v>
      </c>
      <c r="P16" s="29">
        <f t="shared" si="6"/>
        <v>0</v>
      </c>
      <c r="Q16" s="36">
        <v>0</v>
      </c>
      <c r="R16" s="36">
        <f t="shared" si="7"/>
        <v>0</v>
      </c>
      <c r="S16" s="36">
        <v>0</v>
      </c>
      <c r="T16" s="36">
        <f t="shared" si="8"/>
        <v>0</v>
      </c>
      <c r="U16" s="36">
        <v>0</v>
      </c>
      <c r="V16" s="36">
        <f t="shared" si="9"/>
        <v>0</v>
      </c>
      <c r="W16" s="36">
        <v>0</v>
      </c>
      <c r="X16" s="36">
        <f t="shared" si="10"/>
        <v>0</v>
      </c>
      <c r="Y16" s="38">
        <v>0</v>
      </c>
      <c r="Z16" s="39">
        <f t="shared" si="11"/>
        <v>0</v>
      </c>
    </row>
    <row r="17" spans="1:26" s="1" customFormat="1" ht="15.6">
      <c r="A17" s="21" t="s">
        <v>20</v>
      </c>
      <c r="B17" s="20">
        <f>(E17+G17+I17+K17+M17+P17+Z17)/7</f>
        <v>3.3230383383111297</v>
      </c>
      <c r="C17" s="35">
        <v>22.9</v>
      </c>
      <c r="D17" s="36">
        <v>19</v>
      </c>
      <c r="E17" s="36">
        <f>D17/D$37*100</f>
        <v>3.7037037037037033</v>
      </c>
      <c r="F17" s="36">
        <v>14</v>
      </c>
      <c r="G17" s="36">
        <f t="shared" si="1"/>
        <v>4.8780487804878048</v>
      </c>
      <c r="H17" s="30">
        <v>247</v>
      </c>
      <c r="I17" s="36">
        <f t="shared" si="2"/>
        <v>3.1601842374616171</v>
      </c>
      <c r="J17" s="30">
        <v>53</v>
      </c>
      <c r="K17" s="36">
        <f t="shared" si="3"/>
        <v>2.8027498677948173</v>
      </c>
      <c r="L17" s="30">
        <v>13</v>
      </c>
      <c r="M17" s="36">
        <f t="shared" si="4"/>
        <v>1.6883116883116882</v>
      </c>
      <c r="N17" s="37"/>
      <c r="O17" s="32">
        <f t="shared" si="5"/>
        <v>1173.0999999999999</v>
      </c>
      <c r="P17" s="29">
        <f t="shared" si="6"/>
        <v>5.9920521412226213</v>
      </c>
      <c r="Q17" s="36">
        <v>889</v>
      </c>
      <c r="R17" s="36">
        <f t="shared" si="7"/>
        <v>6.5934880961210416</v>
      </c>
      <c r="S17" s="36">
        <v>0</v>
      </c>
      <c r="T17" s="36">
        <f t="shared" si="8"/>
        <v>0</v>
      </c>
      <c r="U17" s="36">
        <v>284.10000000000002</v>
      </c>
      <c r="V17" s="36">
        <f t="shared" si="9"/>
        <v>88.532253038329699</v>
      </c>
      <c r="W17" s="36">
        <v>0</v>
      </c>
      <c r="X17" s="36">
        <f t="shared" si="10"/>
        <v>0</v>
      </c>
      <c r="Y17" s="38">
        <v>681335</v>
      </c>
      <c r="Z17" s="39">
        <f t="shared" si="11"/>
        <v>1.036217949195656</v>
      </c>
    </row>
    <row r="18" spans="1:26" ht="15.6">
      <c r="A18" s="21" t="s">
        <v>7</v>
      </c>
      <c r="B18" s="20">
        <f>(E18+G18+I18+K18+M18+P18+Z18)/7</f>
        <v>2.1295466720180753</v>
      </c>
      <c r="C18" s="35">
        <v>17.899999999999999</v>
      </c>
      <c r="D18" s="36">
        <v>22</v>
      </c>
      <c r="E18" s="36">
        <f>D18/D$37*100</f>
        <v>4.2884990253411299</v>
      </c>
      <c r="F18" s="36">
        <v>4</v>
      </c>
      <c r="G18" s="36">
        <f t="shared" si="1"/>
        <v>1.3937282229965158</v>
      </c>
      <c r="H18" s="30">
        <v>158</v>
      </c>
      <c r="I18" s="36">
        <f t="shared" si="2"/>
        <v>2.0214943705220061</v>
      </c>
      <c r="J18" s="30">
        <v>26</v>
      </c>
      <c r="K18" s="36">
        <f t="shared" si="3"/>
        <v>1.3749338974087784</v>
      </c>
      <c r="L18" s="30">
        <v>1</v>
      </c>
      <c r="M18" s="36">
        <f t="shared" si="4"/>
        <v>0.12987012987012986</v>
      </c>
      <c r="N18" s="37"/>
      <c r="O18" s="32">
        <f t="shared" si="5"/>
        <v>1054.5</v>
      </c>
      <c r="P18" s="29">
        <f t="shared" si="6"/>
        <v>5.3862577639751557</v>
      </c>
      <c r="Q18" s="36">
        <v>1054.5</v>
      </c>
      <c r="R18" s="36">
        <f t="shared" si="7"/>
        <v>7.8209597270637099</v>
      </c>
      <c r="S18" s="36">
        <v>0</v>
      </c>
      <c r="T18" s="36">
        <f t="shared" si="8"/>
        <v>0</v>
      </c>
      <c r="U18" s="36">
        <v>0</v>
      </c>
      <c r="V18" s="36">
        <f t="shared" si="9"/>
        <v>0</v>
      </c>
      <c r="W18" s="36">
        <v>0</v>
      </c>
      <c r="X18" s="36">
        <f t="shared" si="10"/>
        <v>0</v>
      </c>
      <c r="Y18" s="38">
        <v>205175</v>
      </c>
      <c r="Z18" s="39">
        <f t="shared" si="11"/>
        <v>0.31204329401281122</v>
      </c>
    </row>
    <row r="19" spans="1:26" ht="15.6">
      <c r="A19" s="21" t="s">
        <v>19</v>
      </c>
      <c r="B19" s="20">
        <f>(E19+G19+I19+K19+M19+P19+Z19)/7</f>
        <v>2.4029118403441516</v>
      </c>
      <c r="C19" s="35">
        <v>17.05</v>
      </c>
      <c r="D19" s="36">
        <v>18</v>
      </c>
      <c r="E19" s="36">
        <f>D19/D$37*100</f>
        <v>3.5087719298245612</v>
      </c>
      <c r="F19" s="36">
        <v>2</v>
      </c>
      <c r="G19" s="36">
        <f t="shared" si="1"/>
        <v>0.69686411149825789</v>
      </c>
      <c r="H19" s="30">
        <v>183</v>
      </c>
      <c r="I19" s="36">
        <f t="shared" si="2"/>
        <v>2.341351074718526</v>
      </c>
      <c r="J19" s="30">
        <v>86</v>
      </c>
      <c r="K19" s="36">
        <f t="shared" si="3"/>
        <v>4.5478582760444208</v>
      </c>
      <c r="L19" s="30">
        <v>22</v>
      </c>
      <c r="M19" s="36">
        <f t="shared" si="4"/>
        <v>2.8571428571428572</v>
      </c>
      <c r="N19" s="37"/>
      <c r="O19" s="32">
        <f t="shared" si="5"/>
        <v>407.7</v>
      </c>
      <c r="P19" s="29">
        <f t="shared" si="6"/>
        <v>2.0824820202680616</v>
      </c>
      <c r="Q19" s="36">
        <v>407.7</v>
      </c>
      <c r="R19" s="36">
        <f t="shared" si="7"/>
        <v>3.0238077579173774</v>
      </c>
      <c r="S19" s="36">
        <v>0</v>
      </c>
      <c r="T19" s="36">
        <f t="shared" si="8"/>
        <v>0</v>
      </c>
      <c r="U19" s="36">
        <v>0</v>
      </c>
      <c r="V19" s="36">
        <f t="shared" si="9"/>
        <v>0</v>
      </c>
      <c r="W19" s="36">
        <v>0</v>
      </c>
      <c r="X19" s="36">
        <f t="shared" si="10"/>
        <v>0</v>
      </c>
      <c r="Y19" s="38">
        <v>516754</v>
      </c>
      <c r="Z19" s="39">
        <f t="shared" si="11"/>
        <v>0.78591261291237358</v>
      </c>
    </row>
    <row r="20" spans="1:26" ht="15.6">
      <c r="A20" s="21" t="s">
        <v>34</v>
      </c>
      <c r="B20" s="20">
        <f>(E20+G20+I20+K20+M20+P20+Z20)/7</f>
        <v>1.8277525954086857E-3</v>
      </c>
      <c r="C20" s="35">
        <v>1.7</v>
      </c>
      <c r="D20" s="36">
        <v>0</v>
      </c>
      <c r="E20" s="36">
        <v>0</v>
      </c>
      <c r="F20" s="36">
        <v>0</v>
      </c>
      <c r="G20" s="36">
        <f t="shared" si="1"/>
        <v>0</v>
      </c>
      <c r="H20" s="42">
        <v>1</v>
      </c>
      <c r="I20" s="36">
        <f t="shared" si="2"/>
        <v>1.2794268167860799E-2</v>
      </c>
      <c r="J20" s="36">
        <v>0</v>
      </c>
      <c r="K20" s="36">
        <f t="shared" si="3"/>
        <v>0</v>
      </c>
      <c r="L20" s="36">
        <v>0</v>
      </c>
      <c r="M20" s="36">
        <f t="shared" si="4"/>
        <v>0</v>
      </c>
      <c r="N20" s="37"/>
      <c r="O20" s="32">
        <f t="shared" si="5"/>
        <v>0</v>
      </c>
      <c r="P20" s="29">
        <f t="shared" si="6"/>
        <v>0</v>
      </c>
      <c r="Q20" s="36">
        <v>0</v>
      </c>
      <c r="R20" s="36">
        <f t="shared" si="7"/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f t="shared" si="10"/>
        <v>0</v>
      </c>
      <c r="Y20" s="38">
        <v>0</v>
      </c>
      <c r="Z20" s="39">
        <f t="shared" si="11"/>
        <v>0</v>
      </c>
    </row>
    <row r="21" spans="1:26" ht="15.6">
      <c r="A21" s="21" t="s">
        <v>13</v>
      </c>
      <c r="B21" s="20">
        <f>(E21+G21+I21+K21+M21+P21+Z21)/7</f>
        <v>2.1372575333051085</v>
      </c>
      <c r="C21" s="35">
        <v>20</v>
      </c>
      <c r="D21" s="36">
        <v>4</v>
      </c>
      <c r="E21" s="36">
        <f t="shared" ref="E21:E28" si="12">D21/D$37*100</f>
        <v>0.77972709551656916</v>
      </c>
      <c r="F21" s="36">
        <v>3</v>
      </c>
      <c r="G21" s="36">
        <f t="shared" si="1"/>
        <v>1.0452961672473868</v>
      </c>
      <c r="H21" s="30">
        <v>234</v>
      </c>
      <c r="I21" s="36">
        <f t="shared" si="2"/>
        <v>2.9938587512794266</v>
      </c>
      <c r="J21" s="30">
        <v>81</v>
      </c>
      <c r="K21" s="36">
        <f t="shared" si="3"/>
        <v>4.2834479111581176</v>
      </c>
      <c r="L21" s="30">
        <v>34</v>
      </c>
      <c r="M21" s="36">
        <f t="shared" si="4"/>
        <v>4.4155844155844157</v>
      </c>
      <c r="N21" s="37"/>
      <c r="O21" s="32">
        <f t="shared" si="5"/>
        <v>36</v>
      </c>
      <c r="P21" s="29">
        <f t="shared" si="6"/>
        <v>0.18388362209872508</v>
      </c>
      <c r="Q21" s="36">
        <v>0</v>
      </c>
      <c r="R21" s="36">
        <f t="shared" si="7"/>
        <v>0</v>
      </c>
      <c r="S21" s="36">
        <v>27</v>
      </c>
      <c r="T21" s="36">
        <f t="shared" ref="T21:T27" si="13">S21/S$37*100</f>
        <v>0.48111190306486101</v>
      </c>
      <c r="U21" s="36">
        <v>0</v>
      </c>
      <c r="V21" s="36">
        <f t="shared" ref="V21:V27" si="14">U21/U$37*100</f>
        <v>0</v>
      </c>
      <c r="W21" s="36">
        <v>9</v>
      </c>
      <c r="X21" s="36">
        <f t="shared" si="10"/>
        <v>5.5658627087198518</v>
      </c>
      <c r="Y21" s="38">
        <v>827822</v>
      </c>
      <c r="Z21" s="39">
        <f t="shared" si="11"/>
        <v>1.2590047702511193</v>
      </c>
    </row>
    <row r="22" spans="1:26" ht="15.6">
      <c r="A22" s="21" t="s">
        <v>21</v>
      </c>
      <c r="B22" s="20">
        <f>(E22+G22+I22+K22+M22+P22+Z22)/7</f>
        <v>0.77336985933360813</v>
      </c>
      <c r="C22" s="35">
        <v>7.7</v>
      </c>
      <c r="D22" s="36">
        <v>7</v>
      </c>
      <c r="E22" s="36">
        <f t="shared" si="12"/>
        <v>1.364522417153996</v>
      </c>
      <c r="F22" s="36">
        <v>3</v>
      </c>
      <c r="G22" s="36">
        <f t="shared" si="1"/>
        <v>1.0452961672473868</v>
      </c>
      <c r="H22" s="30">
        <v>73</v>
      </c>
      <c r="I22" s="36">
        <f t="shared" si="2"/>
        <v>0.93398157625383826</v>
      </c>
      <c r="J22" s="30">
        <v>12</v>
      </c>
      <c r="K22" s="36">
        <f t="shared" si="3"/>
        <v>0.63458487572712852</v>
      </c>
      <c r="L22" s="30">
        <v>2</v>
      </c>
      <c r="M22" s="36">
        <f t="shared" si="4"/>
        <v>0.25974025974025972</v>
      </c>
      <c r="N22" s="37"/>
      <c r="O22" s="32">
        <f t="shared" si="5"/>
        <v>198.9</v>
      </c>
      <c r="P22" s="29">
        <f t="shared" si="6"/>
        <v>1.0159570120954562</v>
      </c>
      <c r="Q22" s="36">
        <v>193.9</v>
      </c>
      <c r="R22" s="36">
        <f t="shared" si="7"/>
        <v>1.4381072461618334</v>
      </c>
      <c r="S22" s="36">
        <v>5</v>
      </c>
      <c r="T22" s="36">
        <f t="shared" si="13"/>
        <v>8.9094796863863152E-2</v>
      </c>
      <c r="U22" s="36">
        <v>0</v>
      </c>
      <c r="V22" s="36">
        <f t="shared" si="14"/>
        <v>0</v>
      </c>
      <c r="W22" s="36">
        <v>0</v>
      </c>
      <c r="X22" s="36">
        <f t="shared" si="10"/>
        <v>0</v>
      </c>
      <c r="Y22" s="38">
        <v>104879</v>
      </c>
      <c r="Z22" s="39">
        <f t="shared" si="11"/>
        <v>0.15950670711719081</v>
      </c>
    </row>
    <row r="23" spans="1:26" s="1" customFormat="1" ht="15.6">
      <c r="A23" s="21" t="s">
        <v>32</v>
      </c>
      <c r="B23" s="20">
        <f>(E23+G23+I23+K23+M23+P23+Z23)/7</f>
        <v>0.90878450876872308</v>
      </c>
      <c r="C23" s="35">
        <v>6.4</v>
      </c>
      <c r="D23" s="36">
        <v>5</v>
      </c>
      <c r="E23" s="36">
        <f t="shared" si="12"/>
        <v>0.97465886939571145</v>
      </c>
      <c r="F23" s="36">
        <v>13</v>
      </c>
      <c r="G23" s="36">
        <f t="shared" si="1"/>
        <v>4.529616724738676</v>
      </c>
      <c r="H23" s="40">
        <v>67</v>
      </c>
      <c r="I23" s="36">
        <f t="shared" si="2"/>
        <v>0.85721596724667348</v>
      </c>
      <c r="J23" s="41">
        <v>0</v>
      </c>
      <c r="K23" s="36">
        <f t="shared" si="3"/>
        <v>0</v>
      </c>
      <c r="L23" s="36">
        <v>0</v>
      </c>
      <c r="M23" s="36">
        <f t="shared" si="4"/>
        <v>0</v>
      </c>
      <c r="N23" s="30"/>
      <c r="O23" s="32">
        <f t="shared" si="5"/>
        <v>0</v>
      </c>
      <c r="P23" s="29">
        <f t="shared" si="6"/>
        <v>0</v>
      </c>
      <c r="Q23" s="36">
        <v>0</v>
      </c>
      <c r="R23" s="36">
        <f t="shared" si="7"/>
        <v>0</v>
      </c>
      <c r="S23" s="36">
        <v>0</v>
      </c>
      <c r="T23" s="36">
        <f t="shared" si="13"/>
        <v>0</v>
      </c>
      <c r="U23" s="36">
        <v>0</v>
      </c>
      <c r="V23" s="36">
        <f t="shared" si="14"/>
        <v>0</v>
      </c>
      <c r="W23" s="36">
        <v>0</v>
      </c>
      <c r="X23" s="36">
        <f t="shared" si="10"/>
        <v>0</v>
      </c>
      <c r="Y23" s="38">
        <v>0</v>
      </c>
      <c r="Z23" s="39">
        <f t="shared" si="11"/>
        <v>0</v>
      </c>
    </row>
    <row r="24" spans="1:26" ht="15.6">
      <c r="A24" s="21" t="s">
        <v>12</v>
      </c>
      <c r="B24" s="20">
        <f>(E24+G24+I24+K24+M24+P24+Z24)/7</f>
        <v>0.16492884092410032</v>
      </c>
      <c r="C24" s="35">
        <v>4.95</v>
      </c>
      <c r="D24" s="36">
        <v>1</v>
      </c>
      <c r="E24" s="36">
        <f t="shared" si="12"/>
        <v>0.19493177387914229</v>
      </c>
      <c r="F24" s="41">
        <v>0</v>
      </c>
      <c r="G24" s="36">
        <f t="shared" si="1"/>
        <v>0</v>
      </c>
      <c r="H24" s="40">
        <v>75</v>
      </c>
      <c r="I24" s="36">
        <f t="shared" si="2"/>
        <v>0.95957011258955993</v>
      </c>
      <c r="J24" s="41">
        <v>0</v>
      </c>
      <c r="K24" s="36">
        <f t="shared" si="3"/>
        <v>0</v>
      </c>
      <c r="L24" s="36">
        <v>0</v>
      </c>
      <c r="M24" s="36">
        <f t="shared" si="4"/>
        <v>0</v>
      </c>
      <c r="N24" s="37"/>
      <c r="O24" s="32">
        <f t="shared" si="5"/>
        <v>0</v>
      </c>
      <c r="P24" s="29">
        <f t="shared" si="6"/>
        <v>0</v>
      </c>
      <c r="Q24" s="36">
        <v>0</v>
      </c>
      <c r="R24" s="36">
        <f t="shared" si="7"/>
        <v>0</v>
      </c>
      <c r="S24" s="36">
        <v>0</v>
      </c>
      <c r="T24" s="36">
        <f t="shared" si="13"/>
        <v>0</v>
      </c>
      <c r="U24" s="36">
        <v>0</v>
      </c>
      <c r="V24" s="36">
        <f t="shared" si="14"/>
        <v>0</v>
      </c>
      <c r="W24" s="36">
        <v>0</v>
      </c>
      <c r="X24" s="36">
        <f t="shared" si="10"/>
        <v>0</v>
      </c>
      <c r="Y24" s="38">
        <v>0</v>
      </c>
      <c r="Z24" s="39">
        <f t="shared" si="11"/>
        <v>0</v>
      </c>
    </row>
    <row r="25" spans="1:26" ht="15.6">
      <c r="A25" s="21" t="s">
        <v>29</v>
      </c>
      <c r="B25" s="20">
        <f>(E25+G25+I25+K25+M25+P25+Z25)/7</f>
        <v>1.0373050337452896</v>
      </c>
      <c r="C25" s="35">
        <v>10.4</v>
      </c>
      <c r="D25" s="36">
        <v>6</v>
      </c>
      <c r="E25" s="36">
        <f t="shared" si="12"/>
        <v>1.1695906432748537</v>
      </c>
      <c r="F25" s="36">
        <v>7</v>
      </c>
      <c r="G25" s="36">
        <f t="shared" si="1"/>
        <v>2.4390243902439024</v>
      </c>
      <c r="H25" s="30">
        <v>104</v>
      </c>
      <c r="I25" s="36">
        <f t="shared" si="2"/>
        <v>1.3306038894575232</v>
      </c>
      <c r="J25" s="30">
        <v>23</v>
      </c>
      <c r="K25" s="36">
        <f t="shared" si="3"/>
        <v>1.2162876784769965</v>
      </c>
      <c r="L25" s="30">
        <v>6</v>
      </c>
      <c r="M25" s="36">
        <f t="shared" si="4"/>
        <v>0.77922077922077926</v>
      </c>
      <c r="N25" s="37"/>
      <c r="O25" s="32">
        <f t="shared" si="5"/>
        <v>0</v>
      </c>
      <c r="P25" s="29">
        <f t="shared" si="6"/>
        <v>0</v>
      </c>
      <c r="Q25" s="36">
        <v>0</v>
      </c>
      <c r="R25" s="36">
        <f t="shared" si="7"/>
        <v>0</v>
      </c>
      <c r="S25" s="36">
        <v>0</v>
      </c>
      <c r="T25" s="36">
        <f t="shared" si="13"/>
        <v>0</v>
      </c>
      <c r="U25" s="36">
        <v>0</v>
      </c>
      <c r="V25" s="36">
        <f t="shared" si="14"/>
        <v>0</v>
      </c>
      <c r="W25" s="36">
        <v>0</v>
      </c>
      <c r="X25" s="36">
        <f t="shared" si="10"/>
        <v>0</v>
      </c>
      <c r="Y25" s="38">
        <v>214620</v>
      </c>
      <c r="Z25" s="39">
        <f t="shared" si="11"/>
        <v>0.32640785554297325</v>
      </c>
    </row>
    <row r="26" spans="1:26" ht="15.6">
      <c r="A26" s="21" t="s">
        <v>17</v>
      </c>
      <c r="B26" s="20">
        <f>(E26+G26+I26+K26+M26+P26+Z26)/7</f>
        <v>9.033979013960364</v>
      </c>
      <c r="C26" s="35">
        <v>68.349999999999994</v>
      </c>
      <c r="D26" s="36">
        <v>15</v>
      </c>
      <c r="E26" s="36">
        <f t="shared" si="12"/>
        <v>2.9239766081871341</v>
      </c>
      <c r="F26" s="36">
        <v>14</v>
      </c>
      <c r="G26" s="36">
        <f t="shared" si="1"/>
        <v>4.8780487804878048</v>
      </c>
      <c r="H26" s="30">
        <v>805</v>
      </c>
      <c r="I26" s="36">
        <f t="shared" si="2"/>
        <v>10.299385875127943</v>
      </c>
      <c r="J26" s="30">
        <v>274</v>
      </c>
      <c r="K26" s="36">
        <f t="shared" si="3"/>
        <v>14.489687995769435</v>
      </c>
      <c r="L26" s="30">
        <v>137</v>
      </c>
      <c r="M26" s="36">
        <f t="shared" si="4"/>
        <v>17.792207792207794</v>
      </c>
      <c r="N26" s="37"/>
      <c r="O26" s="32">
        <f t="shared" si="5"/>
        <v>68.900000000000006</v>
      </c>
      <c r="P26" s="29">
        <f t="shared" si="6"/>
        <v>0.35193282118339331</v>
      </c>
      <c r="Q26" s="36">
        <v>63.4</v>
      </c>
      <c r="R26" s="36">
        <f t="shared" si="7"/>
        <v>0.47022176073574135</v>
      </c>
      <c r="S26" s="36">
        <v>0</v>
      </c>
      <c r="T26" s="36">
        <f t="shared" si="13"/>
        <v>0</v>
      </c>
      <c r="U26" s="36">
        <v>0</v>
      </c>
      <c r="V26" s="36">
        <f t="shared" si="14"/>
        <v>0</v>
      </c>
      <c r="W26" s="36">
        <v>5.5</v>
      </c>
      <c r="X26" s="36">
        <f t="shared" si="10"/>
        <v>3.4013605442176873</v>
      </c>
      <c r="Y26" s="38">
        <v>8220730</v>
      </c>
      <c r="Z26" s="39">
        <f t="shared" si="11"/>
        <v>12.502613224759045</v>
      </c>
    </row>
    <row r="27" spans="1:26" ht="13.05" customHeight="1">
      <c r="A27" s="21" t="s">
        <v>1</v>
      </c>
      <c r="B27" s="20">
        <f>(E27+G27+I27+K27+M27+P27+Z27)/7</f>
        <v>2.1414070051462675</v>
      </c>
      <c r="C27" s="35">
        <v>21.25</v>
      </c>
      <c r="D27" s="36">
        <v>8</v>
      </c>
      <c r="E27" s="36">
        <f t="shared" si="12"/>
        <v>1.5594541910331383</v>
      </c>
      <c r="F27" s="36">
        <v>10</v>
      </c>
      <c r="G27" s="36">
        <f t="shared" si="1"/>
        <v>3.484320557491289</v>
      </c>
      <c r="H27" s="30">
        <v>259</v>
      </c>
      <c r="I27" s="36">
        <f t="shared" si="2"/>
        <v>3.3137154554759469</v>
      </c>
      <c r="J27" s="30">
        <v>24</v>
      </c>
      <c r="K27" s="36">
        <f t="shared" si="3"/>
        <v>1.269169751454257</v>
      </c>
      <c r="L27" s="30">
        <v>3</v>
      </c>
      <c r="M27" s="36">
        <f t="shared" si="4"/>
        <v>0.38961038961038963</v>
      </c>
      <c r="N27" s="37"/>
      <c r="O27" s="32">
        <f t="shared" si="5"/>
        <v>913.09999999999991</v>
      </c>
      <c r="P27" s="29">
        <f t="shared" si="6"/>
        <v>4.6640037593984962</v>
      </c>
      <c r="Q27" s="36">
        <v>95.3</v>
      </c>
      <c r="R27" s="36">
        <f t="shared" si="7"/>
        <v>0.70681599050656385</v>
      </c>
      <c r="S27" s="36">
        <v>817.8</v>
      </c>
      <c r="T27" s="36">
        <f t="shared" si="13"/>
        <v>14.572344975053456</v>
      </c>
      <c r="U27" s="36">
        <v>0</v>
      </c>
      <c r="V27" s="36">
        <f t="shared" si="14"/>
        <v>0</v>
      </c>
      <c r="W27" s="36">
        <v>0</v>
      </c>
      <c r="X27" s="36">
        <f t="shared" si="10"/>
        <v>0</v>
      </c>
      <c r="Y27" s="38">
        <v>203552</v>
      </c>
      <c r="Z27" s="43">
        <f t="shared" si="11"/>
        <v>0.30957493156035454</v>
      </c>
    </row>
    <row r="28" spans="1:26" ht="15.6">
      <c r="A28" s="21" t="s">
        <v>48</v>
      </c>
      <c r="B28" s="20">
        <f>(E28+G28+I28+K28+M28+P28+Z28)/7</f>
        <v>0.72988604031866289</v>
      </c>
      <c r="C28" s="35">
        <v>12.1</v>
      </c>
      <c r="D28" s="36">
        <v>3</v>
      </c>
      <c r="E28" s="36">
        <f t="shared" si="12"/>
        <v>0.58479532163742687</v>
      </c>
      <c r="F28" s="36">
        <v>2</v>
      </c>
      <c r="G28" s="36">
        <f t="shared" ref="G28:G36" si="15">F28/F$37*100</f>
        <v>0.69686411149825789</v>
      </c>
      <c r="H28" s="30">
        <v>124</v>
      </c>
      <c r="I28" s="36">
        <f t="shared" ref="I28:I36" si="16">H28/H$37*100</f>
        <v>1.586489252814739</v>
      </c>
      <c r="J28" s="30">
        <v>24</v>
      </c>
      <c r="K28" s="36">
        <f t="shared" ref="K28:K36" si="17">J28/J$37*100</f>
        <v>1.269169751454257</v>
      </c>
      <c r="L28" s="30">
        <v>6</v>
      </c>
      <c r="M28" s="36">
        <f t="shared" ref="M28:M36" si="18">L28/L$37*100</f>
        <v>0.77922077922077926</v>
      </c>
      <c r="N28" s="37"/>
      <c r="O28" s="32">
        <f t="shared" ref="O28:O36" si="19">Q28+S28+U28+W28</f>
        <v>0</v>
      </c>
      <c r="P28" s="29">
        <f t="shared" ref="P28:P36" si="20">O28/O$37*100</f>
        <v>0</v>
      </c>
      <c r="Q28" s="36">
        <v>0</v>
      </c>
      <c r="R28" s="36">
        <f t="shared" ref="R28:R36" si="21">Q28/Q$37*100</f>
        <v>0</v>
      </c>
      <c r="S28" s="36">
        <v>0</v>
      </c>
      <c r="T28" s="36">
        <f t="shared" ref="T28:T36" si="22">S28/S$37*100</f>
        <v>0</v>
      </c>
      <c r="U28" s="36">
        <v>0</v>
      </c>
      <c r="V28" s="36">
        <f t="shared" ref="V28:V36" si="23">U28/U$37*100</f>
        <v>0</v>
      </c>
      <c r="W28" s="36">
        <v>0</v>
      </c>
      <c r="X28" s="36">
        <f t="shared" ref="X28:X36" si="24">W28/W$37*100</f>
        <v>0</v>
      </c>
      <c r="Y28" s="38">
        <v>126680</v>
      </c>
      <c r="Z28" s="39">
        <f t="shared" ref="Z28:Z36" si="25">Y28/Y$37*100</f>
        <v>0.19266306560518057</v>
      </c>
    </row>
    <row r="29" spans="1:26" ht="15.6">
      <c r="A29" s="21" t="s">
        <v>2</v>
      </c>
      <c r="B29" s="20">
        <f>(E29+G29+I29+K29+M29+P29+Z29)/7</f>
        <v>6.5744669393662941E-2</v>
      </c>
      <c r="C29" s="35">
        <v>3.5</v>
      </c>
      <c r="D29" s="41">
        <v>0</v>
      </c>
      <c r="E29" s="36">
        <v>0</v>
      </c>
      <c r="F29" s="41">
        <v>0</v>
      </c>
      <c r="G29" s="36">
        <f t="shared" si="15"/>
        <v>0</v>
      </c>
      <c r="H29" s="30">
        <v>29</v>
      </c>
      <c r="I29" s="36">
        <f t="shared" si="16"/>
        <v>0.37103377686796313</v>
      </c>
      <c r="J29" s="30">
        <v>0</v>
      </c>
      <c r="K29" s="36">
        <f t="shared" si="17"/>
        <v>0</v>
      </c>
      <c r="L29" s="30">
        <v>0</v>
      </c>
      <c r="M29" s="36">
        <f t="shared" si="18"/>
        <v>0</v>
      </c>
      <c r="N29" s="37"/>
      <c r="O29" s="32">
        <f t="shared" si="19"/>
        <v>0</v>
      </c>
      <c r="P29" s="29">
        <f t="shared" si="20"/>
        <v>0</v>
      </c>
      <c r="Q29" s="36">
        <v>0</v>
      </c>
      <c r="R29" s="36">
        <f t="shared" si="21"/>
        <v>0</v>
      </c>
      <c r="S29" s="36">
        <v>0</v>
      </c>
      <c r="T29" s="36">
        <f t="shared" si="22"/>
        <v>0</v>
      </c>
      <c r="U29" s="36">
        <v>0</v>
      </c>
      <c r="V29" s="36">
        <f t="shared" si="23"/>
        <v>0</v>
      </c>
      <c r="W29" s="36">
        <v>0</v>
      </c>
      <c r="X29" s="36">
        <f t="shared" si="24"/>
        <v>0</v>
      </c>
      <c r="Y29" s="38">
        <v>58637</v>
      </c>
      <c r="Z29" s="39">
        <f t="shared" si="25"/>
        <v>8.9178908887677405E-2</v>
      </c>
    </row>
    <row r="30" spans="1:26" ht="15.6">
      <c r="A30" s="21" t="s">
        <v>14</v>
      </c>
      <c r="B30" s="20">
        <f>(E30+G30+I30+K30+M30+P30+Z30)/7</f>
        <v>5.9847165208931887</v>
      </c>
      <c r="C30" s="35">
        <v>39.299999999999997</v>
      </c>
      <c r="D30" s="36">
        <v>17</v>
      </c>
      <c r="E30" s="36">
        <f>D30/D$37*100</f>
        <v>3.3138401559454191</v>
      </c>
      <c r="F30" s="36">
        <v>10</v>
      </c>
      <c r="G30" s="36">
        <f t="shared" si="15"/>
        <v>3.484320557491289</v>
      </c>
      <c r="H30" s="30">
        <v>534</v>
      </c>
      <c r="I30" s="36">
        <f t="shared" si="16"/>
        <v>6.8321392016376663</v>
      </c>
      <c r="J30" s="30">
        <v>204</v>
      </c>
      <c r="K30" s="36">
        <f t="shared" si="17"/>
        <v>10.787942887361185</v>
      </c>
      <c r="L30" s="30">
        <v>100</v>
      </c>
      <c r="M30" s="36">
        <f t="shared" si="18"/>
        <v>12.987012987012985</v>
      </c>
      <c r="N30" s="37"/>
      <c r="O30" s="32">
        <f t="shared" si="19"/>
        <v>367</v>
      </c>
      <c r="P30" s="29">
        <f t="shared" si="20"/>
        <v>1.8745913697286696</v>
      </c>
      <c r="Q30" s="36">
        <v>367</v>
      </c>
      <c r="R30" s="36">
        <f t="shared" si="21"/>
        <v>2.7219461544166728</v>
      </c>
      <c r="S30" s="36">
        <v>0</v>
      </c>
      <c r="T30" s="36">
        <f t="shared" si="22"/>
        <v>0</v>
      </c>
      <c r="U30" s="36">
        <v>0</v>
      </c>
      <c r="V30" s="36">
        <f t="shared" si="23"/>
        <v>0</v>
      </c>
      <c r="W30" s="36">
        <v>0</v>
      </c>
      <c r="X30" s="36">
        <f t="shared" si="24"/>
        <v>0</v>
      </c>
      <c r="Y30" s="38">
        <v>1718213</v>
      </c>
      <c r="Z30" s="39">
        <f t="shared" si="25"/>
        <v>2.6131684870751037</v>
      </c>
    </row>
    <row r="31" spans="1:26" ht="15.6">
      <c r="A31" s="21" t="s">
        <v>16</v>
      </c>
      <c r="B31" s="20">
        <f>(E31+G31+I31+K31+M31+P31+Z31)/7</f>
        <v>0.16632548618219037</v>
      </c>
      <c r="C31" s="35">
        <v>4.5</v>
      </c>
      <c r="D31" s="41">
        <v>0</v>
      </c>
      <c r="E31" s="36">
        <v>0</v>
      </c>
      <c r="F31" s="41">
        <v>0</v>
      </c>
      <c r="G31" s="36">
        <f t="shared" si="15"/>
        <v>0</v>
      </c>
      <c r="H31" s="40">
        <v>91</v>
      </c>
      <c r="I31" s="36">
        <f t="shared" si="16"/>
        <v>1.1642784032753326</v>
      </c>
      <c r="J31" s="41">
        <v>0</v>
      </c>
      <c r="K31" s="36">
        <f t="shared" si="17"/>
        <v>0</v>
      </c>
      <c r="L31" s="36">
        <v>0</v>
      </c>
      <c r="M31" s="36">
        <f t="shared" si="18"/>
        <v>0</v>
      </c>
      <c r="N31" s="37"/>
      <c r="O31" s="32">
        <f t="shared" si="19"/>
        <v>0</v>
      </c>
      <c r="P31" s="29">
        <f t="shared" si="20"/>
        <v>0</v>
      </c>
      <c r="Q31" s="36">
        <v>0</v>
      </c>
      <c r="R31" s="36">
        <f t="shared" si="21"/>
        <v>0</v>
      </c>
      <c r="S31" s="36">
        <v>0</v>
      </c>
      <c r="T31" s="36">
        <f t="shared" si="22"/>
        <v>0</v>
      </c>
      <c r="U31" s="36">
        <v>0</v>
      </c>
      <c r="V31" s="36">
        <f t="shared" si="23"/>
        <v>0</v>
      </c>
      <c r="W31" s="36">
        <v>0</v>
      </c>
      <c r="X31" s="36">
        <f t="shared" si="24"/>
        <v>0</v>
      </c>
      <c r="Y31" s="38">
        <v>0</v>
      </c>
      <c r="Z31" s="39">
        <f t="shared" si="25"/>
        <v>0</v>
      </c>
    </row>
    <row r="32" spans="1:26" ht="15.6">
      <c r="A32" s="21" t="s">
        <v>25</v>
      </c>
      <c r="B32" s="20">
        <f>(E32+G32+I32+K32+M32+P32+Z32)/7</f>
        <v>0.3353365201852348</v>
      </c>
      <c r="C32" s="35">
        <v>21</v>
      </c>
      <c r="D32" s="36">
        <v>1</v>
      </c>
      <c r="E32" s="36">
        <f>D32/D$37*100</f>
        <v>0.19493177387914229</v>
      </c>
      <c r="F32" s="36">
        <v>1</v>
      </c>
      <c r="G32" s="36">
        <f t="shared" si="15"/>
        <v>0.34843205574912894</v>
      </c>
      <c r="H32" s="40">
        <v>141</v>
      </c>
      <c r="I32" s="36">
        <f t="shared" si="16"/>
        <v>1.8039918116683726</v>
      </c>
      <c r="J32" s="41">
        <v>0</v>
      </c>
      <c r="K32" s="36">
        <f t="shared" si="17"/>
        <v>0</v>
      </c>
      <c r="L32" s="41">
        <v>0</v>
      </c>
      <c r="M32" s="36">
        <f t="shared" si="18"/>
        <v>0</v>
      </c>
      <c r="N32" s="37"/>
      <c r="O32" s="32">
        <f t="shared" si="19"/>
        <v>0</v>
      </c>
      <c r="P32" s="29">
        <f t="shared" si="20"/>
        <v>0</v>
      </c>
      <c r="Q32" s="36">
        <v>0</v>
      </c>
      <c r="R32" s="36">
        <f t="shared" si="21"/>
        <v>0</v>
      </c>
      <c r="S32" s="36">
        <v>0</v>
      </c>
      <c r="T32" s="36">
        <f t="shared" si="22"/>
        <v>0</v>
      </c>
      <c r="U32" s="36">
        <v>0</v>
      </c>
      <c r="V32" s="36">
        <f t="shared" si="23"/>
        <v>0</v>
      </c>
      <c r="W32" s="36">
        <v>0</v>
      </c>
      <c r="X32" s="36">
        <f t="shared" si="24"/>
        <v>0</v>
      </c>
      <c r="Y32" s="38">
        <v>0</v>
      </c>
      <c r="Z32" s="39">
        <f t="shared" si="25"/>
        <v>0</v>
      </c>
    </row>
    <row r="33" spans="1:26" s="1" customFormat="1" ht="15.6">
      <c r="A33" s="21" t="s">
        <v>11</v>
      </c>
      <c r="B33" s="20">
        <f>(E33+G33+I33+K33+M33+P33+Z33)/7</f>
        <v>0.92526079882255219</v>
      </c>
      <c r="C33" s="35">
        <v>13</v>
      </c>
      <c r="D33" s="36">
        <v>11</v>
      </c>
      <c r="E33" s="36">
        <f>D33/D$37*100</f>
        <v>2.144249512670565</v>
      </c>
      <c r="F33" s="36">
        <v>7</v>
      </c>
      <c r="G33" s="36">
        <f t="shared" si="15"/>
        <v>2.4390243902439024</v>
      </c>
      <c r="H33" s="40">
        <v>148</v>
      </c>
      <c r="I33" s="36">
        <f t="shared" si="16"/>
        <v>1.8935516888433983</v>
      </c>
      <c r="J33" s="41">
        <v>0</v>
      </c>
      <c r="K33" s="36">
        <f t="shared" si="17"/>
        <v>0</v>
      </c>
      <c r="L33" s="36">
        <v>0</v>
      </c>
      <c r="M33" s="36">
        <f t="shared" si="18"/>
        <v>0</v>
      </c>
      <c r="N33" s="37"/>
      <c r="O33" s="32">
        <f t="shared" si="19"/>
        <v>0</v>
      </c>
      <c r="P33" s="29">
        <f t="shared" si="20"/>
        <v>0</v>
      </c>
      <c r="Q33" s="36">
        <v>0</v>
      </c>
      <c r="R33" s="36">
        <f t="shared" si="21"/>
        <v>0</v>
      </c>
      <c r="S33" s="36">
        <v>0</v>
      </c>
      <c r="T33" s="36">
        <f t="shared" si="22"/>
        <v>0</v>
      </c>
      <c r="U33" s="36">
        <v>0</v>
      </c>
      <c r="V33" s="36">
        <f t="shared" si="23"/>
        <v>0</v>
      </c>
      <c r="W33" s="36">
        <v>0</v>
      </c>
      <c r="X33" s="36">
        <f t="shared" si="24"/>
        <v>0</v>
      </c>
      <c r="Y33" s="38">
        <v>0</v>
      </c>
      <c r="Z33" s="39">
        <f t="shared" si="25"/>
        <v>0</v>
      </c>
    </row>
    <row r="34" spans="1:26" s="1" customFormat="1" ht="15.6">
      <c r="A34" s="21" t="s">
        <v>26</v>
      </c>
      <c r="B34" s="20">
        <f>(E34+G34+I34+K34+M34+P34+Z34)/7</f>
        <v>0.66067206271878898</v>
      </c>
      <c r="C34" s="35">
        <v>17.3</v>
      </c>
      <c r="D34" s="41">
        <v>0</v>
      </c>
      <c r="E34" s="36">
        <v>0</v>
      </c>
      <c r="F34" s="36">
        <v>2</v>
      </c>
      <c r="G34" s="36">
        <f t="shared" si="15"/>
        <v>0.69686411149825789</v>
      </c>
      <c r="H34" s="40">
        <v>307</v>
      </c>
      <c r="I34" s="36">
        <f t="shared" si="16"/>
        <v>3.9278403275332647</v>
      </c>
      <c r="J34" s="41">
        <v>0</v>
      </c>
      <c r="K34" s="36">
        <f t="shared" si="17"/>
        <v>0</v>
      </c>
      <c r="L34" s="36">
        <v>0</v>
      </c>
      <c r="M34" s="36">
        <f t="shared" si="18"/>
        <v>0</v>
      </c>
      <c r="N34" s="37"/>
      <c r="O34" s="32">
        <f t="shared" si="19"/>
        <v>0</v>
      </c>
      <c r="P34" s="29">
        <f t="shared" si="20"/>
        <v>0</v>
      </c>
      <c r="Q34" s="36">
        <v>0</v>
      </c>
      <c r="R34" s="36">
        <f t="shared" si="21"/>
        <v>0</v>
      </c>
      <c r="S34" s="36">
        <v>0</v>
      </c>
      <c r="T34" s="36">
        <f t="shared" si="22"/>
        <v>0</v>
      </c>
      <c r="U34" s="36">
        <v>0</v>
      </c>
      <c r="V34" s="36">
        <f t="shared" si="23"/>
        <v>0</v>
      </c>
      <c r="W34" s="36">
        <v>0</v>
      </c>
      <c r="X34" s="36">
        <f t="shared" si="24"/>
        <v>0</v>
      </c>
      <c r="Y34" s="38">
        <v>0</v>
      </c>
      <c r="Z34" s="39">
        <f t="shared" si="25"/>
        <v>0</v>
      </c>
    </row>
    <row r="35" spans="1:26" ht="15.6">
      <c r="A35" s="21" t="s">
        <v>28</v>
      </c>
      <c r="B35" s="20">
        <f>(E35+G35+I35+K35+M35+P35+Z35)/7</f>
        <v>3.3877736278794957</v>
      </c>
      <c r="C35" s="35">
        <v>8.8000000000000007</v>
      </c>
      <c r="D35" s="36">
        <v>38</v>
      </c>
      <c r="E35" s="36">
        <f>D35/D$37*100</f>
        <v>7.4074074074074066</v>
      </c>
      <c r="F35" s="36">
        <v>9</v>
      </c>
      <c r="G35" s="36">
        <f t="shared" si="15"/>
        <v>3.1358885017421603</v>
      </c>
      <c r="H35" s="30">
        <v>71</v>
      </c>
      <c r="I35" s="36">
        <f t="shared" si="16"/>
        <v>0.9083930399181166</v>
      </c>
      <c r="J35" s="30">
        <v>15</v>
      </c>
      <c r="K35" s="36">
        <f t="shared" si="17"/>
        <v>0.79323109465891073</v>
      </c>
      <c r="L35" s="30">
        <v>1</v>
      </c>
      <c r="M35" s="36">
        <f t="shared" si="18"/>
        <v>0.12987012987012986</v>
      </c>
      <c r="N35" s="37"/>
      <c r="O35" s="32">
        <f t="shared" si="19"/>
        <v>2194.1</v>
      </c>
      <c r="P35" s="29">
        <f t="shared" si="20"/>
        <v>11.207195979078129</v>
      </c>
      <c r="Q35" s="36">
        <v>1419.1</v>
      </c>
      <c r="R35" s="36">
        <f t="shared" si="21"/>
        <v>10.52510568864496</v>
      </c>
      <c r="S35" s="36">
        <v>775</v>
      </c>
      <c r="T35" s="36">
        <f t="shared" si="22"/>
        <v>13.809693513898788</v>
      </c>
      <c r="U35" s="36">
        <v>0</v>
      </c>
      <c r="V35" s="36">
        <f t="shared" si="23"/>
        <v>0</v>
      </c>
      <c r="W35" s="36">
        <v>0</v>
      </c>
      <c r="X35" s="36">
        <f t="shared" si="24"/>
        <v>0</v>
      </c>
      <c r="Y35" s="38">
        <v>87075</v>
      </c>
      <c r="Z35" s="39">
        <f t="shared" si="25"/>
        <v>0.13242924248161586</v>
      </c>
    </row>
    <row r="36" spans="1:26" ht="16.2" thickBot="1">
      <c r="A36" s="22" t="s">
        <v>18</v>
      </c>
      <c r="B36" s="23">
        <f>(E36+G36+I36+K36+M36+P36+Z36)/7</f>
        <v>6.935360393604463</v>
      </c>
      <c r="C36" s="44">
        <v>28.9</v>
      </c>
      <c r="D36" s="45">
        <v>35</v>
      </c>
      <c r="E36" s="45">
        <f>D36/D$37*100</f>
        <v>6.8226120857699799</v>
      </c>
      <c r="F36" s="45">
        <v>33</v>
      </c>
      <c r="G36" s="45">
        <f t="shared" si="15"/>
        <v>11.498257839721255</v>
      </c>
      <c r="H36" s="46">
        <v>364</v>
      </c>
      <c r="I36" s="45">
        <f t="shared" si="16"/>
        <v>4.6571136131013304</v>
      </c>
      <c r="J36" s="46">
        <v>103</v>
      </c>
      <c r="K36" s="45">
        <f t="shared" si="17"/>
        <v>5.4468535166578524</v>
      </c>
      <c r="L36" s="46">
        <v>39</v>
      </c>
      <c r="M36" s="45">
        <f t="shared" si="18"/>
        <v>5.0649350649350655</v>
      </c>
      <c r="N36" s="47"/>
      <c r="O36" s="32">
        <f t="shared" si="19"/>
        <v>2135.1</v>
      </c>
      <c r="P36" s="29">
        <f t="shared" si="20"/>
        <v>10.905831153971887</v>
      </c>
      <c r="Q36" s="45">
        <v>2135.1</v>
      </c>
      <c r="R36" s="45">
        <f t="shared" si="21"/>
        <v>15.835496551212639</v>
      </c>
      <c r="S36" s="45">
        <v>0</v>
      </c>
      <c r="T36" s="45">
        <f t="shared" si="22"/>
        <v>0</v>
      </c>
      <c r="U36" s="45">
        <v>0</v>
      </c>
      <c r="V36" s="45">
        <f t="shared" si="23"/>
        <v>0</v>
      </c>
      <c r="W36" s="45">
        <v>0</v>
      </c>
      <c r="X36" s="45">
        <f t="shared" si="24"/>
        <v>0</v>
      </c>
      <c r="Y36" s="48">
        <v>2729974</v>
      </c>
      <c r="Z36" s="49">
        <f t="shared" si="25"/>
        <v>4.1519194810738655</v>
      </c>
    </row>
    <row r="37" spans="1:26" s="5" customFormat="1" ht="16.2" thickBot="1">
      <c r="A37" s="6"/>
      <c r="B37" s="7">
        <f>SUM(B4:B36)</f>
        <v>99.999999999999972</v>
      </c>
      <c r="C37" s="8">
        <f>SUM(C4:C36)</f>
        <v>675.34999999999968</v>
      </c>
      <c r="D37" s="9">
        <f>SUM(D4:D36)</f>
        <v>513</v>
      </c>
      <c r="E37" s="9">
        <f>SUM(E4:E36)</f>
        <v>99.999999999999986</v>
      </c>
      <c r="F37" s="9">
        <f>SUM(F4:F36)</f>
        <v>287</v>
      </c>
      <c r="G37" s="7">
        <f t="shared" ref="G37:M37" si="26">SUM(G4:G36)</f>
        <v>99.999999999999972</v>
      </c>
      <c r="H37" s="10">
        <f t="shared" si="26"/>
        <v>7816</v>
      </c>
      <c r="I37" s="7">
        <f t="shared" si="26"/>
        <v>99.999999999999972</v>
      </c>
      <c r="J37" s="10">
        <f t="shared" si="26"/>
        <v>1891</v>
      </c>
      <c r="K37" s="7">
        <f t="shared" si="26"/>
        <v>100</v>
      </c>
      <c r="L37" s="10">
        <f t="shared" si="26"/>
        <v>770</v>
      </c>
      <c r="M37" s="7">
        <f t="shared" si="26"/>
        <v>100.00000000000001</v>
      </c>
      <c r="N37" s="10"/>
      <c r="O37" s="7">
        <f t="shared" ref="O37:Z37" si="27">SUM(O4:O36)</f>
        <v>19577.599999999999</v>
      </c>
      <c r="P37" s="7">
        <f t="shared" si="27"/>
        <v>100</v>
      </c>
      <c r="Q37" s="14">
        <f t="shared" si="27"/>
        <v>13483</v>
      </c>
      <c r="R37" s="14">
        <f t="shared" si="27"/>
        <v>100.00000000000001</v>
      </c>
      <c r="S37" s="14">
        <f t="shared" si="27"/>
        <v>5612</v>
      </c>
      <c r="T37" s="14">
        <f t="shared" si="27"/>
        <v>100</v>
      </c>
      <c r="U37" s="14">
        <f t="shared" si="27"/>
        <v>320.90000000000003</v>
      </c>
      <c r="V37" s="14">
        <f t="shared" si="27"/>
        <v>100</v>
      </c>
      <c r="W37" s="14">
        <f t="shared" si="27"/>
        <v>161.69999999999999</v>
      </c>
      <c r="X37" s="14">
        <f t="shared" si="27"/>
        <v>100</v>
      </c>
      <c r="Y37" s="15">
        <f t="shared" si="27"/>
        <v>65752094</v>
      </c>
      <c r="Z37" s="16">
        <f t="shared" si="27"/>
        <v>99.999999999999972</v>
      </c>
    </row>
    <row r="38" spans="1:26">
      <c r="A38" s="2"/>
      <c r="B38" s="12"/>
    </row>
    <row r="40" spans="1:26">
      <c r="E40" s="2"/>
    </row>
  </sheetData>
  <sortState ref="A4:AA37">
    <sortCondition ref="A4:A37"/>
  </sortState>
  <mergeCells count="1">
    <mergeCell ref="A1:Z2"/>
  </mergeCells>
  <phoneticPr fontId="0" type="noConversion"/>
  <pageMargins left="0.15748031496062992" right="0.19685039370078741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D37" sqref="D37"/>
    </sheetView>
  </sheetViews>
  <sheetFormatPr defaultRowHeight="13.2"/>
  <cols>
    <col min="1" max="1" width="16.33203125" customWidth="1"/>
    <col min="2" max="2" width="15" customWidth="1"/>
    <col min="3" max="3" width="20.6640625" customWidth="1"/>
    <col min="4" max="4" width="24.33203125" customWidth="1"/>
  </cols>
  <sheetData>
    <row r="1" spans="1:4" ht="18" customHeight="1">
      <c r="A1" s="58" t="s">
        <v>49</v>
      </c>
      <c r="B1" s="58"/>
      <c r="C1" s="58"/>
      <c r="D1" s="58"/>
    </row>
    <row r="2" spans="1:4" ht="18">
      <c r="A2" s="24"/>
      <c r="B2" s="24"/>
      <c r="C2" s="24"/>
      <c r="D2" s="24"/>
    </row>
    <row r="3" spans="1:4" ht="18">
      <c r="A3" s="24"/>
      <c r="B3" s="25" t="s">
        <v>0</v>
      </c>
      <c r="C3" s="25" t="s">
        <v>35</v>
      </c>
      <c r="D3" s="26"/>
    </row>
    <row r="4" spans="1:4" ht="18">
      <c r="A4" s="24"/>
      <c r="B4" s="25" t="s">
        <v>9</v>
      </c>
      <c r="C4" s="25">
        <v>10.607118114695961</v>
      </c>
      <c r="D4" s="26"/>
    </row>
    <row r="5" spans="1:4" ht="18">
      <c r="A5" s="24"/>
      <c r="B5" s="25" t="s">
        <v>17</v>
      </c>
      <c r="C5" s="25">
        <v>9.033979013960364</v>
      </c>
      <c r="D5" s="26"/>
    </row>
    <row r="6" spans="1:4" ht="18">
      <c r="A6" s="24"/>
      <c r="B6" s="25" t="s">
        <v>23</v>
      </c>
      <c r="C6" s="25">
        <v>8.9709623690654219</v>
      </c>
      <c r="D6" s="26"/>
    </row>
    <row r="7" spans="1:4" ht="18">
      <c r="A7" s="24"/>
      <c r="B7" s="25" t="s">
        <v>24</v>
      </c>
      <c r="C7" s="25">
        <v>8.4411673451652884</v>
      </c>
      <c r="D7" s="26"/>
    </row>
    <row r="8" spans="1:4" ht="18">
      <c r="A8" s="24"/>
      <c r="B8" s="25" t="s">
        <v>18</v>
      </c>
      <c r="C8" s="25">
        <v>6.935360393604463</v>
      </c>
      <c r="D8" s="26"/>
    </row>
    <row r="9" spans="1:4" ht="18">
      <c r="A9" s="24"/>
      <c r="B9" s="25" t="s">
        <v>14</v>
      </c>
      <c r="C9" s="25">
        <v>5.9847165208931887</v>
      </c>
      <c r="D9" s="26"/>
    </row>
    <row r="10" spans="1:4" ht="18">
      <c r="A10" s="24"/>
      <c r="B10" s="25" t="s">
        <v>8</v>
      </c>
      <c r="C10" s="25">
        <v>5.7974157162417583</v>
      </c>
      <c r="D10" s="26"/>
    </row>
    <row r="11" spans="1:4" ht="18">
      <c r="A11" s="24"/>
      <c r="B11" s="25" t="s">
        <v>27</v>
      </c>
      <c r="C11" s="25">
        <v>5.5371984836080541</v>
      </c>
      <c r="D11" s="26"/>
    </row>
    <row r="12" spans="1:4" ht="18">
      <c r="A12" s="24"/>
      <c r="B12" s="25" t="s">
        <v>10</v>
      </c>
      <c r="C12" s="25">
        <v>5.1063190413412238</v>
      </c>
      <c r="D12" s="26"/>
    </row>
    <row r="13" spans="1:4" ht="18">
      <c r="A13" s="24"/>
      <c r="B13" s="25" t="s">
        <v>28</v>
      </c>
      <c r="C13" s="25">
        <v>3.3877736278794957</v>
      </c>
      <c r="D13" s="26"/>
    </row>
    <row r="14" spans="1:4" ht="18">
      <c r="A14" s="24"/>
      <c r="B14" s="25" t="s">
        <v>5</v>
      </c>
      <c r="C14" s="25">
        <v>3.3714699474940311</v>
      </c>
      <c r="D14" s="26"/>
    </row>
    <row r="15" spans="1:4" ht="18">
      <c r="A15" s="24"/>
      <c r="B15" s="25" t="s">
        <v>20</v>
      </c>
      <c r="C15" s="25">
        <v>3.3230383383111297</v>
      </c>
      <c r="D15" s="26"/>
    </row>
    <row r="16" spans="1:4" ht="18">
      <c r="A16" s="24"/>
      <c r="B16" s="25" t="s">
        <v>3</v>
      </c>
      <c r="C16" s="25">
        <v>2.5419460173947739</v>
      </c>
      <c r="D16" s="26"/>
    </row>
    <row r="17" spans="1:4" ht="18">
      <c r="A17" s="24"/>
      <c r="B17" s="25" t="s">
        <v>15</v>
      </c>
      <c r="C17" s="25">
        <v>2.4046872985538532</v>
      </c>
      <c r="D17" s="26"/>
    </row>
    <row r="18" spans="1:4" ht="18">
      <c r="A18" s="24"/>
      <c r="B18" s="25" t="s">
        <v>19</v>
      </c>
      <c r="C18" s="25">
        <v>2.4029118403441516</v>
      </c>
      <c r="D18" s="26"/>
    </row>
    <row r="19" spans="1:4" ht="18">
      <c r="A19" s="24"/>
      <c r="B19" s="25" t="s">
        <v>22</v>
      </c>
      <c r="C19" s="25">
        <v>2.1654843014212135</v>
      </c>
      <c r="D19" s="26"/>
    </row>
    <row r="20" spans="1:4" ht="18">
      <c r="A20" s="24"/>
      <c r="B20" s="25" t="s">
        <v>1</v>
      </c>
      <c r="C20" s="25">
        <v>2.1414070051462675</v>
      </c>
      <c r="D20" s="26"/>
    </row>
    <row r="21" spans="1:4" ht="18">
      <c r="A21" s="24"/>
      <c r="B21" s="25" t="s">
        <v>13</v>
      </c>
      <c r="C21" s="25">
        <v>2.1372575333051085</v>
      </c>
      <c r="D21" s="26"/>
    </row>
    <row r="22" spans="1:4" ht="18">
      <c r="A22" s="24"/>
      <c r="B22" s="25" t="s">
        <v>7</v>
      </c>
      <c r="C22" s="25">
        <v>2.1295466720180753</v>
      </c>
      <c r="D22" s="26"/>
    </row>
    <row r="23" spans="1:4" ht="18">
      <c r="A23" s="24"/>
      <c r="B23" s="25" t="s">
        <v>29</v>
      </c>
      <c r="C23" s="25">
        <v>1.0373050337452896</v>
      </c>
      <c r="D23" s="26"/>
    </row>
    <row r="24" spans="1:4" ht="18">
      <c r="A24" s="24"/>
      <c r="B24" s="25" t="s">
        <v>11</v>
      </c>
      <c r="C24" s="25">
        <v>0.92526079882255219</v>
      </c>
      <c r="D24" s="26"/>
    </row>
    <row r="25" spans="1:4" ht="18">
      <c r="A25" s="24"/>
      <c r="B25" s="25" t="s">
        <v>32</v>
      </c>
      <c r="C25" s="25">
        <v>0.90878450876872308</v>
      </c>
      <c r="D25" s="26"/>
    </row>
    <row r="26" spans="1:4" ht="18">
      <c r="A26" s="24"/>
      <c r="B26" s="25" t="s">
        <v>6</v>
      </c>
      <c r="C26" s="25">
        <v>0.78776136862114343</v>
      </c>
      <c r="D26" s="26"/>
    </row>
    <row r="27" spans="1:4" ht="18">
      <c r="A27" s="24"/>
      <c r="B27" s="25" t="s">
        <v>21</v>
      </c>
      <c r="C27" s="25">
        <v>0.77153472653844513</v>
      </c>
      <c r="D27" s="26"/>
    </row>
    <row r="28" spans="1:4" ht="18">
      <c r="A28" s="24"/>
      <c r="B28" s="25" t="s">
        <v>48</v>
      </c>
      <c r="C28" s="25">
        <v>0.72988604031866289</v>
      </c>
      <c r="D28" s="26"/>
    </row>
    <row r="29" spans="1:4" ht="18">
      <c r="A29" s="24"/>
      <c r="B29" s="25" t="s">
        <v>26</v>
      </c>
      <c r="C29" s="25">
        <v>0.66067206271878898</v>
      </c>
      <c r="D29" s="26"/>
    </row>
    <row r="30" spans="1:4" ht="18">
      <c r="A30" s="24"/>
      <c r="B30" s="25" t="s">
        <v>4</v>
      </c>
      <c r="C30" s="25">
        <v>0.60788727884779548</v>
      </c>
      <c r="D30" s="26"/>
    </row>
    <row r="31" spans="1:4" ht="18">
      <c r="A31" s="24"/>
      <c r="B31" s="25" t="s">
        <v>33</v>
      </c>
      <c r="C31" s="25">
        <v>0.4151501990990169</v>
      </c>
      <c r="D31" s="26"/>
    </row>
    <row r="32" spans="1:4" ht="18">
      <c r="A32" s="24"/>
      <c r="B32" s="25" t="s">
        <v>25</v>
      </c>
      <c r="C32" s="25">
        <v>0.3353365201852348</v>
      </c>
      <c r="D32" s="26"/>
    </row>
    <row r="33" spans="1:4" ht="18">
      <c r="A33" s="24"/>
      <c r="B33" s="25" t="s">
        <v>16</v>
      </c>
      <c r="C33" s="25">
        <v>0.16632548618219037</v>
      </c>
      <c r="D33" s="26"/>
    </row>
    <row r="34" spans="1:4" ht="18">
      <c r="A34" s="24"/>
      <c r="B34" s="25" t="s">
        <v>12</v>
      </c>
      <c r="C34" s="25">
        <v>0.16492884092410032</v>
      </c>
      <c r="D34" s="26"/>
    </row>
    <row r="35" spans="1:4" ht="18">
      <c r="A35" s="24"/>
      <c r="B35" s="25" t="s">
        <v>2</v>
      </c>
      <c r="C35" s="25">
        <v>6.6818257826675859E-2</v>
      </c>
      <c r="D35" s="26"/>
    </row>
    <row r="36" spans="1:4" ht="18">
      <c r="A36" s="24"/>
      <c r="B36" s="25" t="s">
        <v>34</v>
      </c>
      <c r="C36" s="25">
        <v>1.8277525954086857E-3</v>
      </c>
      <c r="D36" s="26"/>
    </row>
    <row r="37" spans="1:4" ht="18">
      <c r="A37" s="24"/>
      <c r="B37" s="24"/>
      <c r="C37" s="27">
        <f>SUM(C4:C36)</f>
        <v>99.999238455637851</v>
      </c>
      <c r="D37" s="27"/>
    </row>
    <row r="38" spans="1:4" ht="18">
      <c r="A38" s="24"/>
      <c r="B38" s="24"/>
      <c r="C38" s="24"/>
      <c r="D38" s="24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Data</vt:lpstr>
      <vt:lpstr>KPI </vt:lpstr>
    </vt:vector>
  </TitlesOfParts>
  <Company>CIST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KPI2020</dc:title>
  <dc:creator>valentin</dc:creator>
  <cp:lastModifiedBy>Пользователь Windows</cp:lastModifiedBy>
  <cp:lastPrinted>2020-01-30T07:19:18Z</cp:lastPrinted>
  <dcterms:created xsi:type="dcterms:W3CDTF">2013-06-23T17:33:11Z</dcterms:created>
  <dcterms:modified xsi:type="dcterms:W3CDTF">2022-01-16T13:04:47Z</dcterms:modified>
</cp:coreProperties>
</file>